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栗森\Desktop\府連　大会\ジャパンインドア\2022\"/>
    </mc:Choice>
  </mc:AlternateContent>
  <xr:revisionPtr revIDLastSave="0" documentId="8_{E61C9DC9-12D1-4967-AB54-9E0749B16CA3}" xr6:coauthVersionLast="47" xr6:coauthVersionMax="47" xr10:uidLastSave="{00000000-0000-0000-0000-000000000000}"/>
  <workbookProtection lockStructure="1"/>
  <bookViews>
    <workbookView xWindow="7395" yWindow="510" windowWidth="17685" windowHeight="14325" tabRatio="465" firstSheet="2" activeTab="2" xr2:uid="{00000000-000D-0000-FFFF-FFFF00000000}"/>
  </bookViews>
  <sheets>
    <sheet name="種別" sheetId="22" state="hidden" r:id="rId1"/>
    <sheet name="【共通】" sheetId="21" state="hidden" r:id="rId2"/>
    <sheet name="①入力手順" sheetId="25" r:id="rId3"/>
    <sheet name="②申込書（共通）" sheetId="23" r:id="rId4"/>
    <sheet name="種別①" sheetId="24" state="hidden" r:id="rId5"/>
  </sheets>
  <definedNames>
    <definedName name="_xlnm._FilterDatabase" localSheetId="3" hidden="1">'②申込書（共通）'!$A$14:$M$14</definedName>
    <definedName name="_xlnm._FilterDatabase" localSheetId="0" hidden="1">種別!$E$2:$G$40</definedName>
    <definedName name="_xlnm._FilterDatabase" localSheetId="4" hidden="1">種別①!$E$2:$G$40</definedName>
    <definedName name="_xlnm.Print_Area" localSheetId="1">【共通】!$B:$K</definedName>
    <definedName name="_xlnm.Print_Area" localSheetId="2">①入力手順!$B$1:$N$57</definedName>
    <definedName name="_xlnm.Print_Area" localSheetId="3">'②申込書（共通）'!$B:$K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23" l="1"/>
  <c r="F17" i="23"/>
  <c r="K16" i="23"/>
  <c r="M16" i="23" s="1"/>
  <c r="F16" i="23"/>
  <c r="F15" i="23"/>
  <c r="V5" i="24"/>
  <c r="W5" i="24" s="1"/>
  <c r="V4" i="24"/>
  <c r="W4" i="24" s="1"/>
  <c r="V3" i="24"/>
  <c r="W3" i="24" s="1"/>
  <c r="I21" i="24"/>
  <c r="J21" i="24" s="1"/>
  <c r="I20" i="24"/>
  <c r="J20" i="24" s="1"/>
  <c r="I19" i="24"/>
  <c r="J19" i="24" s="1"/>
  <c r="I18" i="24"/>
  <c r="J18" i="24" s="1"/>
  <c r="I17" i="24"/>
  <c r="J17" i="24" s="1"/>
  <c r="I16" i="24"/>
  <c r="J16" i="24" s="1"/>
  <c r="I15" i="24"/>
  <c r="J15" i="24" s="1"/>
  <c r="I14" i="24"/>
  <c r="J14" i="24" s="1"/>
  <c r="I13" i="24"/>
  <c r="J13" i="24" s="1"/>
  <c r="I12" i="24"/>
  <c r="J12" i="24" s="1"/>
  <c r="I11" i="24"/>
  <c r="J11" i="24" s="1"/>
  <c r="I10" i="24"/>
  <c r="J10" i="24" s="1"/>
  <c r="I9" i="24"/>
  <c r="J9" i="24" s="1"/>
  <c r="I8" i="24"/>
  <c r="J8" i="24" s="1"/>
  <c r="I7" i="24"/>
  <c r="J7" i="24" s="1"/>
  <c r="I6" i="24"/>
  <c r="J6" i="24" s="1"/>
  <c r="I5" i="24"/>
  <c r="J5" i="24" s="1"/>
  <c r="I4" i="24"/>
  <c r="J4" i="24" s="1"/>
  <c r="I3" i="24"/>
  <c r="J3" i="24" s="1"/>
  <c r="J1" i="24"/>
  <c r="Q4" i="24"/>
  <c r="R4" i="24" s="1"/>
  <c r="Q5" i="24"/>
  <c r="R5" i="24" s="1"/>
  <c r="Q6" i="24"/>
  <c r="R6" i="24" s="1"/>
  <c r="Q7" i="24"/>
  <c r="R7" i="24" s="1"/>
  <c r="Q8" i="24"/>
  <c r="R8" i="24" s="1"/>
  <c r="Q9" i="24"/>
  <c r="R9" i="24" s="1"/>
  <c r="Q3" i="24"/>
  <c r="R3" i="24" s="1"/>
  <c r="K15" i="23"/>
  <c r="F30" i="24"/>
  <c r="F31" i="24" s="1"/>
  <c r="C28" i="24"/>
  <c r="F26" i="24"/>
  <c r="F27" i="24" s="1"/>
  <c r="F21" i="24" s="1"/>
  <c r="F22" i="24" s="1"/>
  <c r="F23" i="24" s="1"/>
  <c r="F24" i="24" s="1"/>
  <c r="C20" i="24"/>
  <c r="F16" i="24"/>
  <c r="F18" i="24" s="1"/>
  <c r="F19" i="24" s="1"/>
  <c r="F17" i="24" s="1"/>
  <c r="B16" i="24"/>
  <c r="B17" i="24" s="1"/>
  <c r="A15" i="24"/>
  <c r="A23" i="24" s="1"/>
  <c r="C11" i="24"/>
  <c r="F10" i="24"/>
  <c r="C8" i="24"/>
  <c r="F4" i="24"/>
  <c r="F5" i="24" s="1"/>
  <c r="F6" i="24" s="1"/>
  <c r="F7" i="24" s="1"/>
  <c r="B4" i="24"/>
  <c r="B5" i="24" s="1"/>
  <c r="B6" i="24" s="1"/>
  <c r="A3" i="24"/>
  <c r="A5" i="24" s="1"/>
  <c r="B16" i="23"/>
  <c r="B17" i="23" s="1"/>
  <c r="B18" i="23" s="1"/>
  <c r="B19" i="23" s="1"/>
  <c r="B20" i="23" s="1"/>
  <c r="B21" i="23" s="1"/>
  <c r="A15" i="22"/>
  <c r="A23" i="22" s="1"/>
  <c r="A3" i="22"/>
  <c r="C3" i="22" s="1"/>
  <c r="D3" i="22" s="1"/>
  <c r="I16" i="22"/>
  <c r="J16" i="22" s="1"/>
  <c r="I17" i="22"/>
  <c r="J17" i="22" s="1"/>
  <c r="I18" i="22"/>
  <c r="J18" i="22" s="1"/>
  <c r="I19" i="22"/>
  <c r="J19" i="22" s="1"/>
  <c r="I20" i="22"/>
  <c r="J20" i="22"/>
  <c r="I21" i="22"/>
  <c r="J21" i="22" s="1"/>
  <c r="C28" i="22"/>
  <c r="D28" i="22" s="1"/>
  <c r="C20" i="22"/>
  <c r="D20" i="22" s="1"/>
  <c r="B16" i="22"/>
  <c r="C11" i="22"/>
  <c r="C8" i="22"/>
  <c r="B4" i="22"/>
  <c r="B5" i="22" s="1"/>
  <c r="B6" i="22" s="1"/>
  <c r="B7" i="22" s="1"/>
  <c r="D9" i="21"/>
  <c r="D8" i="21"/>
  <c r="K34" i="21"/>
  <c r="M34" i="21" s="1"/>
  <c r="K33" i="21"/>
  <c r="M33" i="21" s="1"/>
  <c r="K32" i="21"/>
  <c r="M32" i="21" s="1"/>
  <c r="K31" i="21"/>
  <c r="M31" i="21" s="1"/>
  <c r="K30" i="21"/>
  <c r="M30" i="21" s="1"/>
  <c r="K29" i="21"/>
  <c r="M29" i="21" s="1"/>
  <c r="K28" i="21"/>
  <c r="M28" i="21" s="1"/>
  <c r="K27" i="21"/>
  <c r="M27" i="21" s="1"/>
  <c r="K26" i="21"/>
  <c r="M26" i="21" s="1"/>
  <c r="K25" i="21"/>
  <c r="M25" i="21" s="1"/>
  <c r="K24" i="21"/>
  <c r="M24" i="21" s="1"/>
  <c r="K23" i="21"/>
  <c r="M23" i="21" s="1"/>
  <c r="K22" i="21"/>
  <c r="M22" i="21" s="1"/>
  <c r="K21" i="21"/>
  <c r="M21" i="21" s="1"/>
  <c r="K20" i="21"/>
  <c r="M20" i="21" s="1"/>
  <c r="K19" i="21"/>
  <c r="M19" i="21" s="1"/>
  <c r="K18" i="21"/>
  <c r="M18" i="21" s="1"/>
  <c r="K17" i="21"/>
  <c r="M17" i="21" s="1"/>
  <c r="K15" i="21"/>
  <c r="M15" i="21" s="1"/>
  <c r="K16" i="21"/>
  <c r="M16" i="21" s="1"/>
  <c r="H33" i="21"/>
  <c r="H31" i="21"/>
  <c r="H30" i="21"/>
  <c r="H29" i="21"/>
  <c r="H28" i="21"/>
  <c r="H27" i="21"/>
  <c r="H26" i="21"/>
  <c r="H25" i="21"/>
  <c r="H24" i="21"/>
  <c r="H23" i="21"/>
  <c r="H22" i="21"/>
  <c r="H21" i="21"/>
  <c r="H20" i="21"/>
  <c r="H19" i="21"/>
  <c r="H18" i="21"/>
  <c r="H17" i="21"/>
  <c r="H16" i="21"/>
  <c r="H15" i="21"/>
  <c r="J1" i="22"/>
  <c r="I3" i="22"/>
  <c r="J3" i="22" s="1"/>
  <c r="I4" i="22"/>
  <c r="J4" i="22" s="1"/>
  <c r="I5" i="22"/>
  <c r="J5" i="22" s="1"/>
  <c r="I6" i="22"/>
  <c r="J6" i="22" s="1"/>
  <c r="I7" i="22"/>
  <c r="J7" i="22" s="1"/>
  <c r="I8" i="22"/>
  <c r="J8" i="22" s="1"/>
  <c r="I9" i="22"/>
  <c r="J9" i="22" s="1"/>
  <c r="I10" i="22"/>
  <c r="J10" i="22" s="1"/>
  <c r="I11" i="22"/>
  <c r="J11" i="22" s="1"/>
  <c r="I12" i="22"/>
  <c r="J12" i="22" s="1"/>
  <c r="I13" i="22"/>
  <c r="J13" i="22" s="1"/>
  <c r="I14" i="22"/>
  <c r="J14" i="22" s="1"/>
  <c r="I15" i="22"/>
  <c r="J15" i="22" s="1"/>
  <c r="B16" i="21"/>
  <c r="B17" i="21" s="1"/>
  <c r="B18" i="21" s="1"/>
  <c r="B19" i="21" s="1"/>
  <c r="B20" i="21" s="1"/>
  <c r="B21" i="21" s="1"/>
  <c r="B22" i="21" s="1"/>
  <c r="B23" i="21" s="1"/>
  <c r="B24" i="21" s="1"/>
  <c r="B25" i="21" s="1"/>
  <c r="B26" i="21" s="1"/>
  <c r="B27" i="21" s="1"/>
  <c r="B28" i="21" s="1"/>
  <c r="B29" i="21" s="1"/>
  <c r="B30" i="21" s="1"/>
  <c r="B31" i="21" s="1"/>
  <c r="B32" i="21" s="1"/>
  <c r="B33" i="21" s="1"/>
  <c r="B34" i="21" s="1"/>
  <c r="F4" i="22"/>
  <c r="F5" i="22" s="1"/>
  <c r="F6" i="22" s="1"/>
  <c r="F7" i="22" s="1"/>
  <c r="F10" i="22" s="1"/>
  <c r="F16" i="22" s="1"/>
  <c r="F18" i="22" s="1"/>
  <c r="F19" i="22" s="1"/>
  <c r="F17" i="22" s="1"/>
  <c r="F26" i="22" s="1"/>
  <c r="F27" i="22" s="1"/>
  <c r="F21" i="22" s="1"/>
  <c r="F22" i="22" s="1"/>
  <c r="F23" i="22" s="1"/>
  <c r="F24" i="22" s="1"/>
  <c r="F30" i="22" s="1"/>
  <c r="F31" i="22" s="1"/>
  <c r="D9" i="23" l="1"/>
  <c r="D8" i="23"/>
  <c r="B22" i="23"/>
  <c r="B23" i="23" s="1"/>
  <c r="B24" i="23" s="1"/>
  <c r="B25" i="23" s="1"/>
  <c r="B26" i="23" s="1"/>
  <c r="B27" i="23" s="1"/>
  <c r="B28" i="23" s="1"/>
  <c r="B29" i="23" s="1"/>
  <c r="B30" i="23" s="1"/>
  <c r="B31" i="23" s="1"/>
  <c r="B32" i="23" s="1"/>
  <c r="B33" i="23" s="1"/>
  <c r="B34" i="23" s="1"/>
  <c r="X4" i="24"/>
  <c r="Y4" i="24" s="1"/>
  <c r="Z4" i="24" s="1"/>
  <c r="X5" i="24"/>
  <c r="Y5" i="24" s="1"/>
  <c r="Z5" i="24" s="1"/>
  <c r="X3" i="24"/>
  <c r="Y3" i="24" s="1"/>
  <c r="Z3" i="24" s="1"/>
  <c r="C3" i="24"/>
  <c r="D3" i="24" s="1"/>
  <c r="A6" i="24"/>
  <c r="C6" i="24" s="1"/>
  <c r="D6" i="24" s="1"/>
  <c r="A7" i="24"/>
  <c r="A12" i="24"/>
  <c r="C5" i="24"/>
  <c r="D5" i="24" s="1"/>
  <c r="K21" i="24"/>
  <c r="L21" i="24" s="1"/>
  <c r="B18" i="24"/>
  <c r="B7" i="24"/>
  <c r="K9" i="24"/>
  <c r="L9" i="24" s="1"/>
  <c r="K4" i="24"/>
  <c r="L4" i="24" s="1"/>
  <c r="K17" i="24"/>
  <c r="L17" i="24" s="1"/>
  <c r="A25" i="24"/>
  <c r="A4" i="24"/>
  <c r="C4" i="24" s="1"/>
  <c r="D4" i="24" s="1"/>
  <c r="A9" i="24"/>
  <c r="K10" i="24"/>
  <c r="L10" i="24" s="1"/>
  <c r="K11" i="24"/>
  <c r="L11" i="24" s="1"/>
  <c r="A17" i="24"/>
  <c r="A22" i="24"/>
  <c r="A27" i="24"/>
  <c r="A29" i="24"/>
  <c r="K13" i="24"/>
  <c r="L13" i="24" s="1"/>
  <c r="A16" i="24"/>
  <c r="A21" i="24"/>
  <c r="A10" i="24"/>
  <c r="K12" i="24"/>
  <c r="L12" i="24" s="1"/>
  <c r="K18" i="24"/>
  <c r="L18" i="24" s="1"/>
  <c r="A31" i="24"/>
  <c r="K5" i="24"/>
  <c r="L5" i="24" s="1"/>
  <c r="A18" i="24"/>
  <c r="A24" i="24"/>
  <c r="K6" i="24"/>
  <c r="L6" i="24" s="1"/>
  <c r="K14" i="24"/>
  <c r="L14" i="24" s="1"/>
  <c r="K15" i="24"/>
  <c r="L15" i="24" s="1"/>
  <c r="K19" i="24"/>
  <c r="L19" i="24" s="1"/>
  <c r="K20" i="24"/>
  <c r="L20" i="24" s="1"/>
  <c r="A26" i="24"/>
  <c r="A19" i="24"/>
  <c r="A30" i="24"/>
  <c r="K3" i="24"/>
  <c r="L3" i="24" s="1"/>
  <c r="K7" i="24"/>
  <c r="L7" i="24" s="1"/>
  <c r="K8" i="24"/>
  <c r="L8" i="24" s="1"/>
  <c r="K16" i="24"/>
  <c r="L16" i="24" s="1"/>
  <c r="M15" i="23"/>
  <c r="A24" i="22"/>
  <c r="A26" i="22"/>
  <c r="A25" i="22"/>
  <c r="A17" i="22"/>
  <c r="A18" i="22"/>
  <c r="A27" i="22"/>
  <c r="A19" i="22"/>
  <c r="A30" i="22"/>
  <c r="A22" i="22"/>
  <c r="A31" i="22"/>
  <c r="A16" i="22"/>
  <c r="A29" i="22"/>
  <c r="A21" i="22"/>
  <c r="A4" i="22"/>
  <c r="C4" i="22" s="1"/>
  <c r="D4" i="22" s="1"/>
  <c r="A6" i="22"/>
  <c r="C6" i="22" s="1"/>
  <c r="D6" i="22" s="1"/>
  <c r="A5" i="22"/>
  <c r="C5" i="22" s="1"/>
  <c r="D5" i="22" s="1"/>
  <c r="A9" i="22"/>
  <c r="A7" i="22"/>
  <c r="C7" i="22" s="1"/>
  <c r="D7" i="22" s="1"/>
  <c r="A10" i="22"/>
  <c r="A12" i="22"/>
  <c r="D10" i="21"/>
  <c r="K19" i="22"/>
  <c r="K16" i="22"/>
  <c r="L16" i="22" s="1"/>
  <c r="K21" i="22"/>
  <c r="L21" i="22" s="1"/>
  <c r="K18" i="22"/>
  <c r="L18" i="22" s="1"/>
  <c r="K20" i="22"/>
  <c r="L20" i="22" s="1"/>
  <c r="K17" i="22"/>
  <c r="L17" i="22" s="1"/>
  <c r="L19" i="22"/>
  <c r="B8" i="22"/>
  <c r="D8" i="22" s="1"/>
  <c r="K4" i="22"/>
  <c r="L4" i="22" s="1"/>
  <c r="B17" i="22"/>
  <c r="K11" i="22"/>
  <c r="L11" i="22" s="1"/>
  <c r="K3" i="22"/>
  <c r="L3" i="22" s="1"/>
  <c r="K12" i="22"/>
  <c r="L12" i="22" s="1"/>
  <c r="K5" i="22"/>
  <c r="L5" i="22" s="1"/>
  <c r="K13" i="22"/>
  <c r="L13" i="22" s="1"/>
  <c r="K6" i="22"/>
  <c r="L6" i="22" s="1"/>
  <c r="K14" i="22"/>
  <c r="L14" i="22" s="1"/>
  <c r="K7" i="22"/>
  <c r="L7" i="22" s="1"/>
  <c r="K15" i="22"/>
  <c r="L15" i="22" s="1"/>
  <c r="K8" i="22"/>
  <c r="L8" i="22" s="1"/>
  <c r="K9" i="22"/>
  <c r="L9" i="22" s="1"/>
  <c r="K10" i="22"/>
  <c r="L10" i="22" s="1"/>
  <c r="M3" i="21"/>
  <c r="J7" i="21"/>
  <c r="J8" i="21"/>
  <c r="K8" i="21" s="1"/>
  <c r="J9" i="21"/>
  <c r="K9" i="21" s="1"/>
  <c r="H32" i="21"/>
  <c r="H34" i="21"/>
  <c r="K17" i="23" l="1"/>
  <c r="M17" i="23" s="1"/>
  <c r="F19" i="23"/>
  <c r="D10" i="23"/>
  <c r="B35" i="23"/>
  <c r="B36" i="23" s="1"/>
  <c r="B37" i="23" s="1"/>
  <c r="B38" i="23" s="1"/>
  <c r="B39" i="23" s="1"/>
  <c r="B8" i="24"/>
  <c r="B19" i="24"/>
  <c r="C7" i="24"/>
  <c r="D7" i="24" s="1"/>
  <c r="B18" i="22"/>
  <c r="B19" i="22" s="1"/>
  <c r="B9" i="22"/>
  <c r="K7" i="21"/>
  <c r="K10" i="21" s="1"/>
  <c r="J10" i="21"/>
  <c r="K18" i="23" l="1"/>
  <c r="M18" i="23" s="1"/>
  <c r="F20" i="23"/>
  <c r="D8" i="24"/>
  <c r="B9" i="24"/>
  <c r="B20" i="24"/>
  <c r="C9" i="22"/>
  <c r="D9" i="22" s="1"/>
  <c r="B10" i="22"/>
  <c r="B20" i="22"/>
  <c r="B21" i="22" s="1"/>
  <c r="K19" i="23" l="1"/>
  <c r="M19" i="23" s="1"/>
  <c r="F21" i="23"/>
  <c r="B10" i="24"/>
  <c r="C9" i="24"/>
  <c r="D9" i="24" s="1"/>
  <c r="D20" i="24"/>
  <c r="B21" i="24"/>
  <c r="B11" i="22"/>
  <c r="D11" i="22" s="1"/>
  <c r="C10" i="22"/>
  <c r="D10" i="22" s="1"/>
  <c r="B22" i="22"/>
  <c r="K20" i="23" l="1"/>
  <c r="M20" i="23" s="1"/>
  <c r="F22" i="23"/>
  <c r="B22" i="24"/>
  <c r="B11" i="24"/>
  <c r="C10" i="24"/>
  <c r="D10" i="24" s="1"/>
  <c r="C18" i="22"/>
  <c r="D18" i="22" s="1"/>
  <c r="B12" i="22"/>
  <c r="C17" i="22" s="1"/>
  <c r="D17" i="22" s="1"/>
  <c r="C15" i="22"/>
  <c r="D15" i="22" s="1"/>
  <c r="C21" i="22"/>
  <c r="D21" i="22" s="1"/>
  <c r="C19" i="22"/>
  <c r="D19" i="22" s="1"/>
  <c r="C22" i="22"/>
  <c r="D22" i="22" s="1"/>
  <c r="B23" i="22"/>
  <c r="K21" i="23" l="1"/>
  <c r="M21" i="23" s="1"/>
  <c r="F23" i="23"/>
  <c r="C16" i="22"/>
  <c r="D16" i="22" s="1"/>
  <c r="D11" i="24"/>
  <c r="B12" i="24"/>
  <c r="C17" i="24" s="1"/>
  <c r="D17" i="24" s="1"/>
  <c r="B23" i="24"/>
  <c r="C12" i="22"/>
  <c r="D12" i="22" s="1"/>
  <c r="B24" i="22"/>
  <c r="C23" i="22"/>
  <c r="D23" i="22" s="1"/>
  <c r="K22" i="23" l="1"/>
  <c r="M22" i="23" s="1"/>
  <c r="F24" i="23"/>
  <c r="C18" i="24"/>
  <c r="D18" i="24" s="1"/>
  <c r="C21" i="24"/>
  <c r="D21" i="24" s="1"/>
  <c r="C15" i="24"/>
  <c r="D15" i="24" s="1"/>
  <c r="C12" i="24"/>
  <c r="D12" i="24" s="1"/>
  <c r="C19" i="24"/>
  <c r="D19" i="24" s="1"/>
  <c r="C16" i="24"/>
  <c r="D16" i="24" s="1"/>
  <c r="C22" i="24"/>
  <c r="D22" i="24" s="1"/>
  <c r="B24" i="24"/>
  <c r="C23" i="24"/>
  <c r="D23" i="24" s="1"/>
  <c r="C24" i="22"/>
  <c r="D24" i="22" s="1"/>
  <c r="B25" i="22"/>
  <c r="K23" i="23" l="1"/>
  <c r="M23" i="23" s="1"/>
  <c r="F25" i="23"/>
  <c r="B25" i="24"/>
  <c r="C24" i="24"/>
  <c r="D24" i="24" s="1"/>
  <c r="C25" i="22"/>
  <c r="D25" i="22" s="1"/>
  <c r="B26" i="22"/>
  <c r="K24" i="23" l="1"/>
  <c r="M24" i="23" s="1"/>
  <c r="F26" i="23"/>
  <c r="B26" i="24"/>
  <c r="C25" i="24"/>
  <c r="D25" i="24" s="1"/>
  <c r="B27" i="22"/>
  <c r="C26" i="22"/>
  <c r="D26" i="22" s="1"/>
  <c r="K25" i="23" l="1"/>
  <c r="M25" i="23" s="1"/>
  <c r="F27" i="23"/>
  <c r="B27" i="24"/>
  <c r="C26" i="24"/>
  <c r="D26" i="24" s="1"/>
  <c r="C27" i="22"/>
  <c r="D27" i="22" s="1"/>
  <c r="B28" i="22"/>
  <c r="K26" i="23" l="1"/>
  <c r="M26" i="23" s="1"/>
  <c r="F28" i="23"/>
  <c r="B28" i="24"/>
  <c r="C27" i="24"/>
  <c r="D27" i="24" s="1"/>
  <c r="B29" i="22"/>
  <c r="K27" i="23" l="1"/>
  <c r="M27" i="23" s="1"/>
  <c r="F29" i="23"/>
  <c r="B29" i="24"/>
  <c r="D28" i="24"/>
  <c r="B30" i="22"/>
  <c r="C29" i="22"/>
  <c r="D29" i="22" s="1"/>
  <c r="K28" i="23" l="1"/>
  <c r="M28" i="23" s="1"/>
  <c r="F30" i="23"/>
  <c r="B30" i="24"/>
  <c r="C29" i="24"/>
  <c r="D29" i="24" s="1"/>
  <c r="B31" i="22"/>
  <c r="C31" i="22" s="1"/>
  <c r="C30" i="22"/>
  <c r="D30" i="22" s="1"/>
  <c r="K29" i="23" l="1"/>
  <c r="M29" i="23" s="1"/>
  <c r="F31" i="23"/>
  <c r="B31" i="24"/>
  <c r="C30" i="24"/>
  <c r="D30" i="24" s="1"/>
  <c r="M12" i="22"/>
  <c r="D31" i="22"/>
  <c r="M8" i="22" s="1"/>
  <c r="M15" i="22"/>
  <c r="M11" i="22"/>
  <c r="M14" i="22"/>
  <c r="M13" i="22"/>
  <c r="K30" i="23" l="1"/>
  <c r="M30" i="23" s="1"/>
  <c r="F32" i="23"/>
  <c r="C31" i="24"/>
  <c r="D31" i="24" s="1"/>
  <c r="M3" i="22"/>
  <c r="M4" i="22"/>
  <c r="M7" i="22"/>
  <c r="M6" i="22"/>
  <c r="M10" i="22"/>
  <c r="M9" i="22"/>
  <c r="M5" i="22"/>
  <c r="M17" i="22"/>
  <c r="M21" i="22"/>
  <c r="M18" i="22"/>
  <c r="M19" i="22"/>
  <c r="M20" i="22"/>
  <c r="M16" i="22"/>
  <c r="K31" i="23" l="1"/>
  <c r="M31" i="23" s="1"/>
  <c r="F33" i="23"/>
  <c r="M20" i="24"/>
  <c r="M16" i="24"/>
  <c r="M11" i="24"/>
  <c r="M18" i="24"/>
  <c r="M5" i="24"/>
  <c r="M12" i="24"/>
  <c r="M6" i="24"/>
  <c r="M15" i="24"/>
  <c r="M9" i="24"/>
  <c r="M17" i="24"/>
  <c r="M21" i="24"/>
  <c r="M13" i="24"/>
  <c r="M7" i="24"/>
  <c r="M3" i="24"/>
  <c r="M19" i="24"/>
  <c r="M14" i="24"/>
  <c r="M10" i="24"/>
  <c r="M4" i="24"/>
  <c r="M8" i="24"/>
  <c r="K32" i="23" l="1"/>
  <c r="M32" i="23" s="1"/>
  <c r="F34" i="23"/>
  <c r="K33" i="23" l="1"/>
  <c r="M33" i="23" s="1"/>
  <c r="F35" i="23"/>
  <c r="K34" i="23" l="1"/>
  <c r="M34" i="23" s="1"/>
  <c r="F36" i="23"/>
  <c r="K35" i="23" l="1"/>
  <c r="M35" i="23" s="1"/>
  <c r="F37" i="23"/>
  <c r="K36" i="23" l="1"/>
  <c r="M36" i="23" s="1"/>
  <c r="F39" i="23"/>
  <c r="F38" i="23"/>
  <c r="K37" i="23" l="1"/>
  <c r="M37" i="23" s="1"/>
  <c r="K39" i="23" l="1"/>
  <c r="M39" i="23" s="1"/>
  <c r="M3" i="23" s="1"/>
  <c r="K38" i="23"/>
  <c r="M38" i="23" s="1"/>
  <c r="J8" i="23" l="1"/>
  <c r="K8" i="23" s="1"/>
  <c r="J7" i="23"/>
  <c r="J9" i="23"/>
  <c r="K9" i="23" s="1"/>
  <c r="K7" i="23" l="1"/>
  <c r="K10" i="23" s="1"/>
  <c r="J10" i="2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H-Hmazaki</author>
  </authors>
  <commentList>
    <comment ref="I2" authorId="0" shapeId="0" xr:uid="{0F40FCAE-00D6-4BF4-85D4-87688822DFC8}">
      <text>
        <r>
          <rPr>
            <sz val="24"/>
            <color indexed="10"/>
            <rFont val="BIZ UDP明朝 Medium"/>
            <family val="1"/>
            <charset val="128"/>
          </rPr>
          <t>①</t>
        </r>
      </text>
    </comment>
    <comment ref="E13" authorId="0" shapeId="0" xr:uid="{11869E05-DA16-4ACC-A573-E2BAACFB3970}">
      <text>
        <r>
          <rPr>
            <sz val="24"/>
            <color indexed="10"/>
            <rFont val="BIZ UDP明朝 Medium"/>
            <family val="1"/>
            <charset val="128"/>
          </rPr>
          <t>②</t>
        </r>
      </text>
    </comment>
    <comment ref="H13" authorId="0" shapeId="0" xr:uid="{3FCBE67A-6E1E-4CB9-8346-D3E22FB108E1}">
      <text>
        <r>
          <rPr>
            <sz val="24"/>
            <color indexed="10"/>
            <rFont val="BIZ UDP明朝 Medium"/>
            <family val="1"/>
            <charset val="128"/>
          </rPr>
          <t>③</t>
        </r>
      </text>
    </comment>
    <comment ref="I13" authorId="0" shapeId="0" xr:uid="{17462DF1-C771-4C67-8AFA-59B29155A74C}">
      <text>
        <r>
          <rPr>
            <sz val="24"/>
            <color indexed="10"/>
            <rFont val="BIZ UDP明朝 Medium"/>
            <family val="1"/>
            <charset val="128"/>
          </rPr>
          <t>④</t>
        </r>
      </text>
    </comment>
  </commentList>
</comments>
</file>

<file path=xl/sharedStrings.xml><?xml version="1.0" encoding="utf-8"?>
<sst xmlns="http://schemas.openxmlformats.org/spreadsheetml/2006/main" count="395" uniqueCount="114">
  <si>
    <t xml:space="preserve">
</t>
    <phoneticPr fontId="2"/>
  </si>
  <si>
    <t>選  手  氏  名</t>
    <rPh sb="0" eb="4">
      <t>センシュ</t>
    </rPh>
    <rPh sb="6" eb="10">
      <t>シメイ</t>
    </rPh>
    <phoneticPr fontId="2"/>
  </si>
  <si>
    <t>フリガナ
（全角カタカナ）</t>
    <rPh sb="6" eb="8">
      <t>ゼンカク</t>
    </rPh>
    <phoneticPr fontId="2"/>
  </si>
  <si>
    <t>性別</t>
    <rPh sb="0" eb="2">
      <t>セイベツ</t>
    </rPh>
    <phoneticPr fontId="2"/>
  </si>
  <si>
    <t>学校名・学年</t>
    <rPh sb="0" eb="2">
      <t>ガッコウ</t>
    </rPh>
    <rPh sb="2" eb="3">
      <t>メイ</t>
    </rPh>
    <rPh sb="4" eb="6">
      <t>ガクネン</t>
    </rPh>
    <phoneticPr fontId="2"/>
  </si>
  <si>
    <t>全ア連登録番号</t>
    <rPh sb="0" eb="1">
      <t>ゼン</t>
    </rPh>
    <rPh sb="2" eb="3">
      <t>レン</t>
    </rPh>
    <rPh sb="3" eb="5">
      <t>トウロク</t>
    </rPh>
    <rPh sb="5" eb="7">
      <t>バンゴウ</t>
    </rPh>
    <phoneticPr fontId="2"/>
  </si>
  <si>
    <t>参加カテゴリーを選択</t>
    <rPh sb="0" eb="2">
      <t>サンカ</t>
    </rPh>
    <rPh sb="8" eb="10">
      <t>センタク</t>
    </rPh>
    <phoneticPr fontId="2"/>
  </si>
  <si>
    <t>参加費</t>
    <rPh sb="0" eb="3">
      <t>サンカヒ</t>
    </rPh>
    <phoneticPr fontId="2"/>
  </si>
  <si>
    <t>所属クラブ</t>
    <rPh sb="0" eb="2">
      <t>ショゾク</t>
    </rPh>
    <phoneticPr fontId="2"/>
  </si>
  <si>
    <t>8桁（000*****）</t>
    <rPh sb="1" eb="2">
      <t>ケタ</t>
    </rPh>
    <phoneticPr fontId="2"/>
  </si>
  <si>
    <t>親子（親）</t>
  </si>
  <si>
    <t>親子（子ども）</t>
  </si>
  <si>
    <t>＊親子部門にエントリーする方は、選手氏名欄に必ず親子の氏名を続けて記入してください。</t>
    <rPh sb="1" eb="3">
      <t>オヤコ</t>
    </rPh>
    <rPh sb="3" eb="5">
      <t>ブモン</t>
    </rPh>
    <rPh sb="13" eb="14">
      <t>カタ</t>
    </rPh>
    <rPh sb="16" eb="18">
      <t>センシュ</t>
    </rPh>
    <rPh sb="18" eb="20">
      <t>シメイ</t>
    </rPh>
    <rPh sb="20" eb="21">
      <t>ラン</t>
    </rPh>
    <rPh sb="24" eb="26">
      <t>オヤコ</t>
    </rPh>
    <rPh sb="27" eb="29">
      <t>シメイ</t>
    </rPh>
    <rPh sb="33" eb="35">
      <t>キニュウ</t>
    </rPh>
    <phoneticPr fontId="2"/>
  </si>
  <si>
    <t>都道府県</t>
    <rPh sb="0" eb="4">
      <t>トドウフケン</t>
    </rPh>
    <phoneticPr fontId="2"/>
  </si>
  <si>
    <t>　</t>
    <phoneticPr fontId="2"/>
  </si>
  <si>
    <t>申込人数</t>
    <rPh sb="0" eb="2">
      <t>モウシコミ</t>
    </rPh>
    <rPh sb="2" eb="4">
      <t>ニンズウ</t>
    </rPh>
    <phoneticPr fontId="2"/>
  </si>
  <si>
    <t>ＣＰ</t>
  </si>
  <si>
    <t>ＲＣマスターズ（60）</t>
  </si>
  <si>
    <t>　</t>
  </si>
  <si>
    <t>ＢＢ</t>
  </si>
  <si>
    <t>ＲＣマスターズ（40）</t>
  </si>
  <si>
    <t>ＲＣマスターズ（50）</t>
  </si>
  <si>
    <t>ＲＣマスターズ（70）</t>
  </si>
  <si>
    <t>高校生①</t>
    <rPh sb="0" eb="3">
      <t>コウコウセイ</t>
    </rPh>
    <phoneticPr fontId="2"/>
  </si>
  <si>
    <t>高校生②</t>
    <rPh sb="0" eb="3">
      <t>コウコウセイ</t>
    </rPh>
    <phoneticPr fontId="2"/>
  </si>
  <si>
    <t>フレッシュ（一般）</t>
    <rPh sb="6" eb="8">
      <t>イッパン</t>
    </rPh>
    <phoneticPr fontId="2"/>
  </si>
  <si>
    <t>ＲＣ総合①（中学生）</t>
  </si>
  <si>
    <t>ＲＣ総合①（高校生）</t>
  </si>
  <si>
    <t>ＲＣ総合①（一般・大学生）</t>
  </si>
  <si>
    <t>ＲＣ総合②（中学生）</t>
  </si>
  <si>
    <t>ＲＣ総合②（高校生）</t>
  </si>
  <si>
    <t>ＲＣ総合②（一般・大学生）</t>
  </si>
  <si>
    <t>キャデット（小学生）</t>
    <rPh sb="6" eb="7">
      <t>ショウ</t>
    </rPh>
    <phoneticPr fontId="2"/>
  </si>
  <si>
    <t>キャデット（中学生）</t>
  </si>
  <si>
    <t>ＣＰマスターズ</t>
    <phoneticPr fontId="2"/>
  </si>
  <si>
    <t>フレッシュ（大学生）</t>
  </si>
  <si>
    <t>　　　　　ＦＡＸ</t>
    <phoneticPr fontId="2"/>
  </si>
  <si>
    <t>（連絡先）ＴＥＬ</t>
    <rPh sb="1" eb="3">
      <t>レンラク</t>
    </rPh>
    <rPh sb="3" eb="4">
      <t>サキ</t>
    </rPh>
    <phoneticPr fontId="2"/>
  </si>
  <si>
    <t>高校生フレッシュ①</t>
    <rPh sb="2" eb="3">
      <t>セイ</t>
    </rPh>
    <phoneticPr fontId="2"/>
  </si>
  <si>
    <t>高校生フレッシュ②</t>
    <rPh sb="0" eb="2">
      <t>コウコウ</t>
    </rPh>
    <phoneticPr fontId="2"/>
  </si>
  <si>
    <t>部</t>
    <rPh sb="0" eb="1">
      <t>ブ</t>
    </rPh>
    <phoneticPr fontId="2"/>
  </si>
  <si>
    <t xml:space="preserve"> </t>
  </si>
  <si>
    <t>種別</t>
    <rPh sb="0" eb="2">
      <t>シュベツ</t>
    </rPh>
    <phoneticPr fontId="2"/>
  </si>
  <si>
    <t>参加費</t>
    <rPh sb="0" eb="2">
      <t>サンカ</t>
    </rPh>
    <rPh sb="2" eb="3">
      <t>ヒ</t>
    </rPh>
    <phoneticPr fontId="2"/>
  </si>
  <si>
    <t>一般・大学生</t>
  </si>
  <si>
    <t>高校生</t>
  </si>
  <si>
    <t>↓↓↓↓↓</t>
    <phoneticPr fontId="2"/>
  </si>
  <si>
    <t xml:space="preserve"> 中学生以下</t>
  </si>
  <si>
    <t>クラブ(学校)名</t>
    <rPh sb="4" eb="6">
      <t>ガッコウ</t>
    </rPh>
    <rPh sb="7" eb="8">
      <t>メイ</t>
    </rPh>
    <phoneticPr fontId="2"/>
  </si>
  <si>
    <t>エントリー日程</t>
    <rPh sb="5" eb="7">
      <t>ニッテイ</t>
    </rPh>
    <phoneticPr fontId="2"/>
  </si>
  <si>
    <t>＠</t>
  </si>
  <si>
    <t>参 加 費</t>
    <rPh sb="0" eb="1">
      <t>サン</t>
    </rPh>
    <rPh sb="2" eb="3">
      <t>カ</t>
    </rPh>
    <rPh sb="4" eb="5">
      <t>ヒ</t>
    </rPh>
    <phoneticPr fontId="2"/>
  </si>
  <si>
    <t xml:space="preserve"> </t>
    <phoneticPr fontId="2"/>
  </si>
  <si>
    <t>申込人数／お振込額</t>
    <rPh sb="6" eb="8">
      <t>フリコミ</t>
    </rPh>
    <rPh sb="8" eb="9">
      <t>ガク</t>
    </rPh>
    <phoneticPr fontId="2"/>
  </si>
  <si>
    <t>責任者名</t>
    <phoneticPr fontId="2"/>
  </si>
  <si>
    <t>（フリガナ）</t>
    <phoneticPr fontId="2"/>
  </si>
  <si>
    <t>男</t>
  </si>
  <si>
    <t>女</t>
  </si>
  <si>
    <t>計</t>
    <rPh sb="0" eb="1">
      <t>ケイ</t>
    </rPh>
    <phoneticPr fontId="2"/>
  </si>
  <si>
    <t>day</t>
    <phoneticPr fontId="2"/>
  </si>
  <si>
    <t/>
  </si>
  <si>
    <t>ＪＡＰＡＮ インドア  オープン大会　</t>
    <phoneticPr fontId="2"/>
  </si>
  <si>
    <t>フリガナ</t>
    <phoneticPr fontId="2"/>
  </si>
  <si>
    <t>（全角カタカナ）</t>
    <phoneticPr fontId="2"/>
  </si>
  <si>
    <t xml:space="preserve">
　</t>
    <phoneticPr fontId="2"/>
  </si>
  <si>
    <t>■ 入力方法について</t>
    <rPh sb="2" eb="4">
      <t>ニュウリョク</t>
    </rPh>
    <rPh sb="4" eb="6">
      <t>ホウホウ</t>
    </rPh>
    <phoneticPr fontId="2"/>
  </si>
  <si>
    <t>・・・　表示されるリストから選択</t>
    <rPh sb="4" eb="6">
      <t>ヒョウジ</t>
    </rPh>
    <rPh sb="14" eb="16">
      <t>センタク</t>
    </rPh>
    <phoneticPr fontId="2"/>
  </si>
  <si>
    <t>・・・　任意に入力</t>
    <rPh sb="4" eb="6">
      <t>ニンイ</t>
    </rPh>
    <rPh sb="7" eb="9">
      <t>ニュウリョク</t>
    </rPh>
    <phoneticPr fontId="2"/>
  </si>
  <si>
    <t>■ 入力順序について</t>
    <rPh sb="2" eb="4">
      <t>ニュウリョク</t>
    </rPh>
    <rPh sb="4" eb="6">
      <t>ジュンジョ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</si>
  <si>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</si>
  <si>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</si>
  <si>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</si>
  <si>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</si>
  <si>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１、</t>
    <phoneticPr fontId="2"/>
  </si>
  <si>
    <t>２、</t>
  </si>
  <si>
    <t>３、</t>
  </si>
  <si>
    <t>４、</t>
  </si>
  <si>
    <t>５、</t>
  </si>
  <si>
    <t>６、</t>
  </si>
  <si>
    <t>７、</t>
  </si>
  <si>
    <t>８、</t>
  </si>
  <si>
    <t>９、</t>
  </si>
  <si>
    <t>責任者名（フリガナ）</t>
    <phoneticPr fontId="2"/>
  </si>
  <si>
    <t>作業される方の負担を軽減するため、一部の項目を自動入力化しています。</t>
    <rPh sb="0" eb="2">
      <t>サギョウ</t>
    </rPh>
    <rPh sb="5" eb="6">
      <t>カタ</t>
    </rPh>
    <rPh sb="7" eb="9">
      <t>フタン</t>
    </rPh>
    <rPh sb="10" eb="12">
      <t>ケイゲン</t>
    </rPh>
    <rPh sb="17" eb="19">
      <t>イチブ</t>
    </rPh>
    <rPh sb="20" eb="22">
      <t>コウモク</t>
    </rPh>
    <rPh sb="23" eb="25">
      <t>ジドウ</t>
    </rPh>
    <rPh sb="25" eb="27">
      <t>ニュウリョク</t>
    </rPh>
    <rPh sb="27" eb="28">
      <t>カ</t>
    </rPh>
    <phoneticPr fontId="2"/>
  </si>
  <si>
    <t>・</t>
    <phoneticPr fontId="2"/>
  </si>
  <si>
    <t>必ず以下の順序で入力を進めてください。</t>
    <rPh sb="0" eb="1">
      <t>カナラ</t>
    </rPh>
    <rPh sb="2" eb="4">
      <t>イカ</t>
    </rPh>
    <rPh sb="5" eb="7">
      <t>ジュンジョ</t>
    </rPh>
    <rPh sb="8" eb="10">
      <t>ニュウリョク</t>
    </rPh>
    <rPh sb="11" eb="12">
      <t>スス</t>
    </rPh>
    <phoneticPr fontId="2"/>
  </si>
  <si>
    <t>連絡先（ＴＥＬ，ＦＡＸ）</t>
    <rPh sb="0" eb="3">
      <t>レンラクサキ</t>
    </rPh>
    <phoneticPr fontId="2"/>
  </si>
  <si>
    <t>選手氏名</t>
    <phoneticPr fontId="2"/>
  </si>
  <si>
    <t>フリガナ（全角カタカナ）</t>
    <phoneticPr fontId="2"/>
  </si>
  <si>
    <t>１０、</t>
  </si>
  <si>
    <t>１１、</t>
  </si>
  <si>
    <t>１２、</t>
  </si>
  <si>
    <t>１３、</t>
  </si>
  <si>
    <t>または学校名</t>
    <phoneticPr fontId="2"/>
  </si>
  <si>
    <t>所属クラブ名</t>
    <rPh sb="5" eb="6">
      <t>ナ</t>
    </rPh>
    <phoneticPr fontId="2"/>
  </si>
  <si>
    <t>所属クラブ（学校名）</t>
    <rPh sb="6" eb="8">
      <t>ガッコウ</t>
    </rPh>
    <rPh sb="8" eb="9">
      <t>メイ</t>
    </rPh>
    <phoneticPr fontId="2"/>
  </si>
  <si>
    <t>参加カテゴリー</t>
    <rPh sb="0" eb="2">
      <t>サンカ</t>
    </rPh>
    <phoneticPr fontId="2"/>
  </si>
  <si>
    <t>エントリーする「部」</t>
    <rPh sb="8" eb="9">
      <t>ブ</t>
    </rPh>
    <phoneticPr fontId="2"/>
  </si>
  <si>
    <t>入力が必要な項目のセルには、以下のとおり網掛けがしてあります。</t>
    <rPh sb="3" eb="5">
      <t>ヒツヨウ</t>
    </rPh>
    <rPh sb="6" eb="8">
      <t>コウモク</t>
    </rPh>
    <rPh sb="14" eb="16">
      <t>イカ</t>
    </rPh>
    <rPh sb="20" eb="22">
      <t>アミカ</t>
    </rPh>
    <phoneticPr fontId="2"/>
  </si>
  <si>
    <t>上段</t>
    <rPh sb="0" eb="2">
      <t>ジョウダン</t>
    </rPh>
    <phoneticPr fontId="2"/>
  </si>
  <si>
    <t>下段</t>
    <rPh sb="0" eb="2">
      <t>ゲダン</t>
    </rPh>
    <phoneticPr fontId="2"/>
  </si>
  <si>
    <t>ＪＡＰＡＮ インドア  オープン大会　「エントリーシート」について</t>
    <phoneticPr fontId="2"/>
  </si>
  <si>
    <t>※　自動入力</t>
    <rPh sb="2" eb="4">
      <t>ジドウ</t>
    </rPh>
    <rPh sb="4" eb="6">
      <t>ニュウリョク</t>
    </rPh>
    <phoneticPr fontId="2"/>
  </si>
  <si>
    <t>★「申込人数」「参加費」は、すべて自動集計</t>
    <rPh sb="2" eb="4">
      <t>モウシコミ</t>
    </rPh>
    <rPh sb="4" eb="6">
      <t>ニンズウ</t>
    </rPh>
    <rPh sb="8" eb="11">
      <t>サンカヒ</t>
    </rPh>
    <rPh sb="17" eb="19">
      <t>ジドウ</t>
    </rPh>
    <rPh sb="19" eb="21">
      <t>シュウケイ</t>
    </rPh>
    <phoneticPr fontId="2"/>
  </si>
  <si>
    <r>
      <t>※　</t>
    </r>
    <r>
      <rPr>
        <b/>
        <u/>
        <sz val="10"/>
        <color rgb="FFFF0000"/>
        <rFont val="BIZ UDP明朝 Medium"/>
        <family val="1"/>
        <charset val="128"/>
      </rPr>
      <t>入力がない場合、公認記録申請の対象とはなりません</t>
    </r>
    <r>
      <rPr>
        <sz val="10"/>
        <color rgb="FFFF0000"/>
        <rFont val="BIZ UDP明朝 Medium"/>
        <family val="1"/>
        <charset val="128"/>
      </rPr>
      <t>。ご注意ください。</t>
    </r>
    <rPh sb="2" eb="4">
      <t>ニュウリョク</t>
    </rPh>
    <rPh sb="7" eb="9">
      <t>バアイ</t>
    </rPh>
    <rPh sb="10" eb="12">
      <t>コウニン</t>
    </rPh>
    <rPh sb="12" eb="14">
      <t>キロク</t>
    </rPh>
    <rPh sb="14" eb="16">
      <t>シンセイ</t>
    </rPh>
    <rPh sb="17" eb="19">
      <t>タイショウ</t>
    </rPh>
    <rPh sb="28" eb="30">
      <t>チュウイ</t>
    </rPh>
    <phoneticPr fontId="2"/>
  </si>
  <si>
    <r>
      <t>また、</t>
    </r>
    <r>
      <rPr>
        <b/>
        <u/>
        <sz val="11"/>
        <color rgb="FFFF0000"/>
        <rFont val="BIZ UDP明朝 Medium"/>
        <family val="1"/>
        <charset val="128"/>
      </rPr>
      <t>選択項目については、手順に従って入力を進めないと表示されません</t>
    </r>
    <r>
      <rPr>
        <sz val="11"/>
        <rFont val="BIZ UDP明朝 Medium"/>
        <family val="1"/>
        <charset val="128"/>
      </rPr>
      <t>のでご注意ください。</t>
    </r>
    <rPh sb="5" eb="7">
      <t>コウモク</t>
    </rPh>
    <rPh sb="13" eb="15">
      <t>テジュン</t>
    </rPh>
    <rPh sb="16" eb="17">
      <t>シタガ</t>
    </rPh>
    <rPh sb="19" eb="21">
      <t>ニュウリョク</t>
    </rPh>
    <rPh sb="22" eb="23">
      <t>スス</t>
    </rPh>
    <rPh sb="27" eb="29">
      <t>ヒョウジ</t>
    </rPh>
    <rPh sb="37" eb="39">
      <t>チュウイ</t>
    </rPh>
    <phoneticPr fontId="2"/>
  </si>
  <si>
    <r>
      <t>例年、</t>
    </r>
    <r>
      <rPr>
        <b/>
        <u/>
        <sz val="11"/>
        <color rgb="FFFF0000"/>
        <rFont val="BIZ UDP明朝 Medium"/>
        <family val="1"/>
        <charset val="128"/>
      </rPr>
      <t>エントリーシートを改変</t>
    </r>
    <r>
      <rPr>
        <sz val="11"/>
        <rFont val="BIZ UDP明朝 Medium"/>
        <family val="1"/>
        <charset val="128"/>
      </rPr>
      <t>されるクラブが散見されますが、</t>
    </r>
    <r>
      <rPr>
        <b/>
        <u/>
        <sz val="11"/>
        <color rgb="FFFF0000"/>
        <rFont val="BIZ UDP明朝 Medium"/>
        <family val="1"/>
        <charset val="128"/>
      </rPr>
      <t>集計作業に支障をきたします</t>
    </r>
    <r>
      <rPr>
        <sz val="11"/>
        <rFont val="BIZ UDP明朝 Medium"/>
        <family val="1"/>
        <charset val="128"/>
      </rPr>
      <t>ので、絶対におやめください。</t>
    </r>
    <rPh sb="0" eb="2">
      <t>レイネン</t>
    </rPh>
    <rPh sb="12" eb="14">
      <t>カイヘン</t>
    </rPh>
    <rPh sb="21" eb="23">
      <t>サンケン</t>
    </rPh>
    <rPh sb="29" eb="31">
      <t>シュウケイ</t>
    </rPh>
    <rPh sb="31" eb="33">
      <t>サギョウ</t>
    </rPh>
    <rPh sb="34" eb="36">
      <t>シショウ</t>
    </rPh>
    <rPh sb="45" eb="47">
      <t>ゼッタイ</t>
    </rPh>
    <phoneticPr fontId="2"/>
  </si>
  <si>
    <t>特に　　　　　　の箇所は、表示されるリストから選択しますが、手順を飛ばすと表示されない場合があります。</t>
    <rPh sb="0" eb="1">
      <t>トク</t>
    </rPh>
    <phoneticPr fontId="2"/>
  </si>
  <si>
    <t>申込状況を迅速にお知らせするため、下記の手順に沿って正確な入力にご協力ください。</t>
    <rPh sb="5" eb="7">
      <t>ジンソク</t>
    </rPh>
    <rPh sb="9" eb="10">
      <t>シ</t>
    </rPh>
    <rPh sb="17" eb="19">
      <t>カキ</t>
    </rPh>
    <rPh sb="20" eb="22">
      <t>テジュン</t>
    </rPh>
    <rPh sb="23" eb="24">
      <t>ソ</t>
    </rPh>
    <rPh sb="26" eb="28">
      <t>セイカク</t>
    </rPh>
    <rPh sb="29" eb="31">
      <t>ニュウリョク</t>
    </rPh>
    <rPh sb="33" eb="35">
      <t>キョウリョク</t>
    </rPh>
    <phoneticPr fontId="2"/>
  </si>
  <si>
    <r>
      <t>また、エントリーシートの</t>
    </r>
    <r>
      <rPr>
        <b/>
        <u/>
        <sz val="11"/>
        <color rgb="FFFF0000"/>
        <rFont val="BIZ UDP明朝 Medium"/>
        <family val="1"/>
        <charset val="128"/>
      </rPr>
      <t>改変や入力の不備等により、集計できないものについては受付順序が一番最後になります</t>
    </r>
    <r>
      <rPr>
        <sz val="11"/>
        <rFont val="BIZ UDP明朝 Medium"/>
        <family val="1"/>
        <charset val="128"/>
      </rPr>
      <t xml:space="preserve">のでご注意ください。
</t>
    </r>
    <r>
      <rPr>
        <sz val="8"/>
        <rFont val="BIZ UDP明朝 Medium"/>
        <family val="1"/>
        <charset val="128"/>
      </rPr>
      <t xml:space="preserve">
</t>
    </r>
    <r>
      <rPr>
        <sz val="11"/>
        <rFont val="BIZ UDP明朝 Medium"/>
        <family val="1"/>
        <charset val="128"/>
      </rPr>
      <t>なお、それにより定員オーバー等で</t>
    </r>
    <r>
      <rPr>
        <b/>
        <u/>
        <sz val="11"/>
        <color rgb="FFFF0000"/>
        <rFont val="BIZ UDP明朝 Medium"/>
        <family val="1"/>
        <charset val="128"/>
      </rPr>
      <t>エントリー出来なかった場合も、事務局では一切責任を負いません</t>
    </r>
    <r>
      <rPr>
        <sz val="11"/>
        <rFont val="BIZ UDP明朝 Medium"/>
        <family val="1"/>
        <charset val="128"/>
      </rPr>
      <t>ので、予めご了承ください。</t>
    </r>
    <rPh sb="15" eb="17">
      <t>ニュウリョク</t>
    </rPh>
    <rPh sb="18" eb="20">
      <t>フビ</t>
    </rPh>
    <rPh sb="20" eb="21">
      <t>トウ</t>
    </rPh>
    <rPh sb="25" eb="27">
      <t>シュウケイ</t>
    </rPh>
    <rPh sb="38" eb="40">
      <t>ウケツケ</t>
    </rPh>
    <rPh sb="40" eb="42">
      <t>ジュンジョ</t>
    </rPh>
    <rPh sb="43" eb="45">
      <t>イチバン</t>
    </rPh>
    <rPh sb="45" eb="47">
      <t>サイゴ</t>
    </rPh>
    <rPh sb="55" eb="57">
      <t>チュウイ</t>
    </rPh>
    <phoneticPr fontId="2"/>
  </si>
  <si>
    <r>
      <rPr>
        <b/>
        <u/>
        <sz val="11"/>
        <color rgb="FFFF0000"/>
        <rFont val="BIZ UDP明朝 Medium"/>
        <family val="1"/>
        <charset val="128"/>
      </rPr>
      <t>同日開催</t>
    </r>
    <r>
      <rPr>
        <sz val="11"/>
        <rFont val="BIZ UDP明朝 Medium"/>
        <family val="1"/>
        <charset val="128"/>
      </rPr>
      <t>のカテゴリーについては、</t>
    </r>
    <r>
      <rPr>
        <b/>
        <u/>
        <sz val="11"/>
        <color rgb="FFFF0000"/>
        <rFont val="BIZ UDP明朝 Medium"/>
        <family val="1"/>
        <charset val="128"/>
      </rPr>
      <t>１枚のシートでまとめてエントリー</t>
    </r>
    <r>
      <rPr>
        <sz val="11"/>
        <rFont val="BIZ UDP明朝 Medium"/>
        <family val="1"/>
        <charset val="128"/>
      </rPr>
      <t>して頂きます。</t>
    </r>
    <phoneticPr fontId="2"/>
  </si>
  <si>
    <r>
      <t>今年度より、</t>
    </r>
    <r>
      <rPr>
        <b/>
        <u/>
        <sz val="11"/>
        <color rgb="FFFF0000"/>
        <rFont val="BIZ UDP明朝 Medium"/>
        <family val="1"/>
        <charset val="128"/>
      </rPr>
      <t>２日間・各部 共通のエントリーシート</t>
    </r>
    <r>
      <rPr>
        <sz val="11"/>
        <rFont val="BIZ UDP明朝 Medium"/>
        <family val="1"/>
        <charset val="128"/>
      </rPr>
      <t>になりました。</t>
    </r>
    <rPh sb="0" eb="3">
      <t>コンネンド</t>
    </rPh>
    <rPh sb="7" eb="9">
      <t>カカン</t>
    </rPh>
    <rPh sb="10" eb="12">
      <t>カクブ</t>
    </rPh>
    <rPh sb="13" eb="15">
      <t>キョウツウ</t>
    </rPh>
    <phoneticPr fontId="2"/>
  </si>
  <si>
    <t>それ以外の箇所は、自動入力になっています。</t>
    <phoneticPr fontId="2"/>
  </si>
  <si>
    <t>中学生以下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</si>
</sst>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 &quot;¥&quot;* #,##0_ ;_ &quot;¥&quot;* \-#,##0_ ;_ &quot;¥&quot;* &quot;-&quot;_ ;_ @_ "/>
    <numFmt numFmtId="41" formatCode="_ * #,##0_ ;_ * \-#,##0_ ;_ * &quot;-&quot;_ ;_ @_ "/>
    <numFmt numFmtId="176" formatCode="00000000"/>
    <numFmt numFmtId="177" formatCode="#,##0\ &quot;円&quot;"/>
    <numFmt numFmtId="178" formatCode="#"/>
    <numFmt numFmtId="179" formatCode="[DBNum3]0\ &quot;部&quot;"/>
    <numFmt numFmtId="180" formatCode="[DBNum3]#,##0\ &quot;円&quot;"/>
    <numFmt numFmtId="181" formatCode="[DBNum3]yyyy&quot;年&quot;m&quot;月&quot;d&quot;日　&quot;\(aaa\)"/>
    <numFmt numFmtId="182" formatCode="#,##0\ &quot;名&quot;"/>
    <numFmt numFmtId="183" formatCode="[DBNum3]&quot;第 &quot;0&quot; 回&quot;"/>
    <numFmt numFmtId="184" formatCode="\(@\)"/>
  </numFmts>
  <fonts count="3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メイリオ"/>
      <family val="3"/>
      <charset val="128"/>
    </font>
    <font>
      <sz val="36"/>
      <name val="メイリオ"/>
      <family val="3"/>
      <charset val="128"/>
    </font>
    <font>
      <sz val="14"/>
      <name val="メイリオ"/>
      <family val="3"/>
      <charset val="128"/>
    </font>
    <font>
      <b/>
      <sz val="11"/>
      <name val="メイリオ"/>
      <family val="3"/>
      <charset val="128"/>
    </font>
    <font>
      <sz val="12"/>
      <name val="メイリオ"/>
      <family val="3"/>
      <charset val="128"/>
    </font>
    <font>
      <sz val="11"/>
      <name val="BIZ UDP明朝 Medium"/>
      <family val="1"/>
      <charset val="128"/>
    </font>
    <font>
      <sz val="8"/>
      <name val="メイリオ"/>
      <family val="3"/>
      <charset val="128"/>
    </font>
    <font>
      <sz val="18"/>
      <name val="メイリオ"/>
      <family val="3"/>
      <charset val="128"/>
    </font>
    <font>
      <sz val="11"/>
      <color rgb="FFFF0000"/>
      <name val="BIZ UDP明朝 Medium"/>
      <family val="1"/>
      <charset val="128"/>
    </font>
    <font>
      <sz val="6"/>
      <name val="メイリオ"/>
      <family val="3"/>
      <charset val="128"/>
    </font>
    <font>
      <sz val="36"/>
      <name val="HG丸ｺﾞｼｯｸM-PRO"/>
      <family val="3"/>
      <charset val="128"/>
    </font>
    <font>
      <sz val="11"/>
      <color rgb="FF0000FF"/>
      <name val="BIZ UDP明朝 Medium"/>
      <family val="1"/>
      <charset val="128"/>
    </font>
    <font>
      <b/>
      <sz val="14"/>
      <name val="メイリオ"/>
      <family val="3"/>
      <charset val="128"/>
    </font>
    <font>
      <sz val="9"/>
      <name val="メイリオ"/>
      <family val="3"/>
      <charset val="128"/>
    </font>
    <font>
      <sz val="24"/>
      <name val="メイリオ"/>
      <family val="3"/>
      <charset val="128"/>
    </font>
    <font>
      <sz val="16"/>
      <name val="メイリオ"/>
      <family val="3"/>
      <charset val="128"/>
    </font>
    <font>
      <sz val="24"/>
      <color indexed="10"/>
      <name val="BIZ UDP明朝 Medium"/>
      <family val="1"/>
      <charset val="128"/>
    </font>
    <font>
      <sz val="14"/>
      <name val="BIZ UDP明朝 Medium"/>
      <family val="1"/>
      <charset val="128"/>
    </font>
    <font>
      <sz val="18"/>
      <name val="BIZ UDP明朝 Medium"/>
      <family val="1"/>
      <charset val="128"/>
    </font>
    <font>
      <b/>
      <sz val="11"/>
      <name val="BIZ UDP明朝 Medium"/>
      <family val="1"/>
      <charset val="128"/>
    </font>
    <font>
      <sz val="8"/>
      <name val="BIZ UDP明朝 Medium"/>
      <family val="1"/>
      <charset val="128"/>
    </font>
    <font>
      <sz val="10"/>
      <name val="BIZ UDP明朝 Medium"/>
      <family val="1"/>
      <charset val="128"/>
    </font>
    <font>
      <sz val="10"/>
      <name val="ＭＳ Ｐゴシック"/>
      <family val="3"/>
      <charset val="128"/>
    </font>
    <font>
      <b/>
      <sz val="18"/>
      <name val="BIZ UDP明朝 Medium"/>
      <family val="1"/>
      <charset val="128"/>
    </font>
    <font>
      <sz val="10"/>
      <color rgb="FFFF0000"/>
      <name val="BIZ UDP明朝 Medium"/>
      <family val="1"/>
      <charset val="128"/>
    </font>
    <font>
      <sz val="10"/>
      <color rgb="FFFF0000"/>
      <name val="ＭＳ Ｐゴシック"/>
      <family val="3"/>
      <charset val="128"/>
    </font>
    <font>
      <b/>
      <u/>
      <sz val="10"/>
      <color rgb="FFFF0000"/>
      <name val="BIZ UDP明朝 Medium"/>
      <family val="1"/>
      <charset val="128"/>
    </font>
    <font>
      <b/>
      <u/>
      <sz val="11"/>
      <color rgb="FFFF0000"/>
      <name val="BIZ UDP明朝 Medium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Dashed">
        <color auto="1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261">
    <xf numFmtId="0" fontId="0" fillId="0" borderId="0" xfId="0">
      <alignment vertical="center"/>
    </xf>
    <xf numFmtId="178" fontId="11" fillId="0" borderId="0" xfId="4" applyNumberFormat="1" applyFont="1" applyAlignment="1">
      <alignment horizontal="left" vertical="center"/>
    </xf>
    <xf numFmtId="179" fontId="11" fillId="0" borderId="0" xfId="4" applyNumberFormat="1" applyFont="1" applyAlignment="1">
      <alignment horizontal="center"/>
    </xf>
    <xf numFmtId="177" fontId="11" fillId="0" borderId="0" xfId="5" applyNumberFormat="1" applyFont="1" applyBorder="1" applyAlignment="1"/>
    <xf numFmtId="0" fontId="11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177" fontId="11" fillId="0" borderId="0" xfId="0" applyNumberFormat="1" applyFont="1">
      <alignment vertical="center"/>
    </xf>
    <xf numFmtId="0" fontId="11" fillId="0" borderId="0" xfId="4" applyFont="1" applyAlignment="1">
      <alignment horizontal="left" vertical="center"/>
    </xf>
    <xf numFmtId="177" fontId="11" fillId="0" borderId="0" xfId="4" applyNumberFormat="1" applyFont="1" applyAlignment="1">
      <alignment vertical="center"/>
    </xf>
    <xf numFmtId="38" fontId="11" fillId="0" borderId="0" xfId="5" applyFont="1" applyBorder="1" applyAlignment="1">
      <alignment horizontal="left" vertical="center"/>
    </xf>
    <xf numFmtId="177" fontId="11" fillId="0" borderId="0" xfId="5" applyNumberFormat="1" applyFont="1" applyBorder="1" applyAlignment="1">
      <alignment vertical="center"/>
    </xf>
    <xf numFmtId="0" fontId="11" fillId="0" borderId="9" xfId="0" applyFont="1" applyBorder="1" applyAlignment="1">
      <alignment horizontal="left" vertical="center"/>
    </xf>
    <xf numFmtId="179" fontId="11" fillId="0" borderId="9" xfId="4" applyNumberFormat="1" applyFont="1" applyBorder="1" applyAlignment="1">
      <alignment horizontal="center"/>
    </xf>
    <xf numFmtId="177" fontId="11" fillId="0" borderId="9" xfId="0" applyNumberFormat="1" applyFont="1" applyBorder="1" applyAlignment="1">
      <alignment horizontal="left" vertical="center"/>
    </xf>
    <xf numFmtId="178" fontId="11" fillId="0" borderId="0" xfId="4" applyNumberFormat="1" applyFont="1" applyAlignment="1">
      <alignment horizontal="left"/>
    </xf>
    <xf numFmtId="177" fontId="11" fillId="0" borderId="0" xfId="5" applyNumberFormat="1" applyFont="1" applyAlignment="1"/>
    <xf numFmtId="177" fontId="11" fillId="0" borderId="0" xfId="4" applyNumberFormat="1" applyFont="1"/>
    <xf numFmtId="0" fontId="11" fillId="0" borderId="0" xfId="0" applyFont="1" applyAlignment="1">
      <alignment horizontal="center" vertical="center"/>
    </xf>
    <xf numFmtId="0" fontId="6" fillId="4" borderId="0" xfId="4" applyFont="1" applyFill="1" applyAlignment="1">
      <alignment vertical="center"/>
    </xf>
    <xf numFmtId="181" fontId="11" fillId="0" borderId="0" xfId="0" applyNumberFormat="1" applyFont="1">
      <alignment vertical="center"/>
    </xf>
    <xf numFmtId="0" fontId="9" fillId="0" borderId="1" xfId="4" applyFont="1" applyBorder="1" applyAlignment="1">
      <alignment horizontal="center" vertical="center"/>
    </xf>
    <xf numFmtId="0" fontId="9" fillId="0" borderId="30" xfId="4" applyFont="1" applyBorder="1" applyAlignment="1">
      <alignment horizontal="center" vertical="center"/>
    </xf>
    <xf numFmtId="176" fontId="6" fillId="0" borderId="0" xfId="4" applyNumberFormat="1" applyFont="1" applyAlignment="1">
      <alignment horizontal="center" vertical="center" shrinkToFit="1"/>
    </xf>
    <xf numFmtId="176" fontId="10" fillId="2" borderId="2" xfId="4" applyNumberFormat="1" applyFont="1" applyFill="1" applyBorder="1" applyAlignment="1" applyProtection="1">
      <alignment horizontal="center" vertical="center" shrinkToFit="1"/>
      <protection locked="0"/>
    </xf>
    <xf numFmtId="176" fontId="10" fillId="2" borderId="12" xfId="4" applyNumberFormat="1" applyFont="1" applyFill="1" applyBorder="1" applyAlignment="1" applyProtection="1">
      <alignment horizontal="center" vertical="center" shrinkToFit="1"/>
      <protection locked="0"/>
    </xf>
    <xf numFmtId="176" fontId="10" fillId="2" borderId="15" xfId="4" applyNumberFormat="1" applyFont="1" applyFill="1" applyBorder="1" applyAlignment="1" applyProtection="1">
      <alignment horizontal="center" vertical="center" shrinkToFit="1"/>
      <protection locked="0"/>
    </xf>
    <xf numFmtId="41" fontId="10" fillId="2" borderId="55" xfId="4" applyNumberFormat="1" applyFont="1" applyFill="1" applyBorder="1" applyAlignment="1" applyProtection="1">
      <alignment horizontal="center" vertical="top" shrinkToFit="1"/>
      <protection locked="0"/>
    </xf>
    <xf numFmtId="41" fontId="10" fillId="2" borderId="56" xfId="4" applyNumberFormat="1" applyFont="1" applyFill="1" applyBorder="1" applyAlignment="1" applyProtection="1">
      <alignment horizontal="center" vertical="center" shrinkToFit="1"/>
      <protection locked="0"/>
    </xf>
    <xf numFmtId="0" fontId="10" fillId="3" borderId="2" xfId="4" applyFont="1" applyFill="1" applyBorder="1" applyAlignment="1" applyProtection="1">
      <alignment horizontal="center" vertical="center" shrinkToFit="1"/>
      <protection locked="0"/>
    </xf>
    <xf numFmtId="41" fontId="10" fillId="2" borderId="2" xfId="4" applyNumberFormat="1" applyFont="1" applyFill="1" applyBorder="1" applyAlignment="1" applyProtection="1">
      <alignment vertical="center" shrinkToFit="1"/>
      <protection locked="0"/>
    </xf>
    <xf numFmtId="41" fontId="10" fillId="2" borderId="57" xfId="4" applyNumberFormat="1" applyFont="1" applyFill="1" applyBorder="1" applyAlignment="1" applyProtection="1">
      <alignment horizontal="center" vertical="center" shrinkToFit="1"/>
      <protection locked="0"/>
    </xf>
    <xf numFmtId="41" fontId="10" fillId="2" borderId="58" xfId="4" applyNumberFormat="1" applyFont="1" applyFill="1" applyBorder="1" applyAlignment="1" applyProtection="1">
      <alignment horizontal="center" vertical="center" shrinkToFit="1"/>
      <protection locked="0"/>
    </xf>
    <xf numFmtId="0" fontId="10" fillId="3" borderId="12" xfId="4" applyFont="1" applyFill="1" applyBorder="1" applyAlignment="1" applyProtection="1">
      <alignment horizontal="center" vertical="center" shrinkToFit="1"/>
      <protection locked="0"/>
    </xf>
    <xf numFmtId="41" fontId="10" fillId="2" borderId="12" xfId="4" applyNumberFormat="1" applyFont="1" applyFill="1" applyBorder="1" applyAlignment="1" applyProtection="1">
      <alignment vertical="center" shrinkToFit="1"/>
      <protection locked="0"/>
    </xf>
    <xf numFmtId="41" fontId="10" fillId="2" borderId="59" xfId="4" applyNumberFormat="1" applyFont="1" applyFill="1" applyBorder="1" applyAlignment="1" applyProtection="1">
      <alignment horizontal="center" vertical="center" shrinkToFit="1"/>
      <protection locked="0"/>
    </xf>
    <xf numFmtId="41" fontId="10" fillId="2" borderId="60" xfId="4" applyNumberFormat="1" applyFont="1" applyFill="1" applyBorder="1" applyAlignment="1" applyProtection="1">
      <alignment horizontal="center" vertical="center" shrinkToFit="1"/>
      <protection locked="0"/>
    </xf>
    <xf numFmtId="0" fontId="10" fillId="3" borderId="15" xfId="4" applyFont="1" applyFill="1" applyBorder="1" applyAlignment="1" applyProtection="1">
      <alignment horizontal="center" vertical="center" shrinkToFit="1"/>
      <protection locked="0"/>
    </xf>
    <xf numFmtId="41" fontId="10" fillId="2" borderId="15" xfId="4" applyNumberFormat="1" applyFont="1" applyFill="1" applyBorder="1" applyAlignment="1" applyProtection="1">
      <alignment vertical="center" shrinkToFit="1"/>
      <protection locked="0"/>
    </xf>
    <xf numFmtId="178" fontId="6" fillId="0" borderId="0" xfId="4" applyNumberFormat="1" applyFont="1" applyAlignment="1">
      <alignment horizontal="center" vertical="center"/>
    </xf>
    <xf numFmtId="179" fontId="8" fillId="0" borderId="8" xfId="4" applyNumberFormat="1" applyFont="1" applyBorder="1" applyAlignment="1">
      <alignment horizontal="center" vertical="center" shrinkToFit="1"/>
    </xf>
    <xf numFmtId="179" fontId="8" fillId="0" borderId="17" xfId="4" applyNumberFormat="1" applyFont="1" applyBorder="1" applyAlignment="1">
      <alignment horizontal="center" vertical="center" shrinkToFit="1"/>
    </xf>
    <xf numFmtId="179" fontId="8" fillId="0" borderId="26" xfId="4" applyNumberFormat="1" applyFont="1" applyBorder="1" applyAlignment="1">
      <alignment horizontal="center" vertical="center" shrinkToFit="1"/>
    </xf>
    <xf numFmtId="0" fontId="6" fillId="0" borderId="0" xfId="4" applyFont="1" applyAlignment="1">
      <alignment wrapText="1"/>
    </xf>
    <xf numFmtId="0" fontId="7" fillId="0" borderId="0" xfId="4" applyFont="1" applyAlignment="1">
      <alignment horizontal="centerContinuous" vertical="center"/>
    </xf>
    <xf numFmtId="178" fontId="6" fillId="0" borderId="0" xfId="4" applyNumberFormat="1" applyFont="1" applyAlignment="1">
      <alignment horizontal="left" indent="1"/>
    </xf>
    <xf numFmtId="0" fontId="6" fillId="0" borderId="0" xfId="4" applyFont="1"/>
    <xf numFmtId="0" fontId="15" fillId="0" borderId="0" xfId="4" applyFont="1" applyAlignment="1">
      <alignment wrapText="1"/>
    </xf>
    <xf numFmtId="0" fontId="15" fillId="0" borderId="0" xfId="4" applyFont="1"/>
    <xf numFmtId="0" fontId="9" fillId="0" borderId="0" xfId="4" applyFont="1" applyAlignment="1">
      <alignment vertical="center"/>
    </xf>
    <xf numFmtId="0" fontId="12" fillId="0" borderId="0" xfId="4" applyFont="1"/>
    <xf numFmtId="0" fontId="8" fillId="0" borderId="35" xfId="4" applyFont="1" applyBorder="1" applyAlignment="1">
      <alignment horizontal="left" vertical="center" indent="1" shrinkToFit="1"/>
    </xf>
    <xf numFmtId="0" fontId="8" fillId="0" borderId="33" xfId="4" applyFont="1" applyBorder="1" applyAlignment="1">
      <alignment horizontal="right" vertical="center" shrinkToFit="1"/>
    </xf>
    <xf numFmtId="180" fontId="8" fillId="0" borderId="34" xfId="4" applyNumberFormat="1" applyFont="1" applyBorder="1" applyAlignment="1">
      <alignment horizontal="right" vertical="center" indent="2" shrinkToFit="1"/>
    </xf>
    <xf numFmtId="0" fontId="8" fillId="0" borderId="40" xfId="4" applyFont="1" applyBorder="1" applyAlignment="1">
      <alignment horizontal="left" vertical="center" indent="1" shrinkToFit="1"/>
    </xf>
    <xf numFmtId="0" fontId="8" fillId="0" borderId="41" xfId="4" applyFont="1" applyBorder="1" applyAlignment="1">
      <alignment horizontal="right" vertical="center" shrinkToFit="1"/>
    </xf>
    <xf numFmtId="180" fontId="8" fillId="0" borderId="42" xfId="0" applyNumberFormat="1" applyFont="1" applyBorder="1" applyAlignment="1">
      <alignment horizontal="right" vertical="center" indent="2" shrinkToFit="1"/>
    </xf>
    <xf numFmtId="0" fontId="8" fillId="0" borderId="38" xfId="4" applyFont="1" applyBorder="1" applyAlignment="1">
      <alignment horizontal="left" vertical="center" indent="1" shrinkToFit="1"/>
    </xf>
    <xf numFmtId="0" fontId="8" fillId="0" borderId="36" xfId="4" applyFont="1" applyBorder="1" applyAlignment="1">
      <alignment horizontal="right" vertical="center" shrinkToFit="1"/>
    </xf>
    <xf numFmtId="180" fontId="8" fillId="0" borderId="37" xfId="4" applyNumberFormat="1" applyFont="1" applyBorder="1" applyAlignment="1">
      <alignment horizontal="right" vertical="center" indent="2" shrinkToFit="1"/>
    </xf>
    <xf numFmtId="0" fontId="8" fillId="0" borderId="12" xfId="4" applyFont="1" applyBorder="1" applyAlignment="1">
      <alignment horizontal="centerContinuous" vertical="center" shrinkToFit="1"/>
    </xf>
    <xf numFmtId="0" fontId="8" fillId="0" borderId="17" xfId="4" applyFont="1" applyBorder="1" applyAlignment="1">
      <alignment horizontal="centerContinuous" vertical="center" shrinkToFit="1"/>
    </xf>
    <xf numFmtId="0" fontId="6" fillId="0" borderId="0" xfId="4" applyFont="1" applyAlignment="1">
      <alignment horizontal="center" vertical="center"/>
    </xf>
    <xf numFmtId="41" fontId="6" fillId="0" borderId="3" xfId="4" applyNumberFormat="1" applyFont="1" applyBorder="1"/>
    <xf numFmtId="0" fontId="6" fillId="0" borderId="0" xfId="4" applyFont="1" applyAlignment="1">
      <alignment horizontal="center"/>
    </xf>
    <xf numFmtId="41" fontId="6" fillId="0" borderId="47" xfId="4" applyNumberFormat="1" applyFont="1" applyBorder="1" applyAlignment="1">
      <alignment horizontal="center"/>
    </xf>
    <xf numFmtId="41" fontId="6" fillId="0" borderId="48" xfId="4" applyNumberFormat="1" applyFont="1" applyBorder="1"/>
    <xf numFmtId="42" fontId="8" fillId="0" borderId="13" xfId="4" applyNumberFormat="1" applyFont="1" applyBorder="1" applyAlignment="1">
      <alignment vertical="center"/>
    </xf>
    <xf numFmtId="41" fontId="6" fillId="0" borderId="49" xfId="4" applyNumberFormat="1" applyFont="1" applyBorder="1"/>
    <xf numFmtId="42" fontId="8" fillId="0" borderId="14" xfId="4" applyNumberFormat="1" applyFont="1" applyBorder="1" applyAlignment="1">
      <alignment vertical="center"/>
    </xf>
    <xf numFmtId="41" fontId="6" fillId="0" borderId="50" xfId="4" applyNumberFormat="1" applyFont="1" applyBorder="1"/>
    <xf numFmtId="42" fontId="8" fillId="0" borderId="16" xfId="4" applyNumberFormat="1" applyFont="1" applyBorder="1" applyAlignment="1">
      <alignment vertical="center"/>
    </xf>
    <xf numFmtId="41" fontId="6" fillId="0" borderId="0" xfId="4" applyNumberFormat="1" applyFont="1"/>
    <xf numFmtId="41" fontId="6" fillId="0" borderId="0" xfId="4" applyNumberFormat="1" applyFont="1" applyAlignment="1">
      <alignment horizontal="center" vertical="center"/>
    </xf>
    <xf numFmtId="41" fontId="6" fillId="0" borderId="0" xfId="4" applyNumberFormat="1" applyFont="1" applyAlignment="1">
      <alignment vertical="center"/>
    </xf>
    <xf numFmtId="0" fontId="6" fillId="0" borderId="0" xfId="4" applyFont="1" applyAlignment="1">
      <alignment horizontal="center" vertical="center" wrapText="1"/>
    </xf>
    <xf numFmtId="42" fontId="6" fillId="0" borderId="0" xfId="4" applyNumberFormat="1" applyFont="1" applyAlignment="1">
      <alignment vertical="center"/>
    </xf>
    <xf numFmtId="0" fontId="6" fillId="0" borderId="0" xfId="4" applyFont="1" applyAlignment="1">
      <alignment vertical="center"/>
    </xf>
    <xf numFmtId="0" fontId="6" fillId="0" borderId="0" xfId="0" applyFont="1" applyAlignment="1"/>
    <xf numFmtId="180" fontId="8" fillId="0" borderId="18" xfId="4" applyNumberFormat="1" applyFont="1" applyBorder="1" applyAlignment="1">
      <alignment horizontal="centerContinuous" vertical="center" shrinkToFit="1"/>
    </xf>
    <xf numFmtId="0" fontId="8" fillId="0" borderId="72" xfId="4" applyFont="1" applyBorder="1" applyAlignment="1">
      <alignment horizontal="center" vertical="center" wrapText="1" shrinkToFit="1"/>
    </xf>
    <xf numFmtId="0" fontId="8" fillId="0" borderId="44" xfId="4" applyFont="1" applyBorder="1" applyAlignment="1">
      <alignment horizontal="center" vertical="center" shrinkToFit="1"/>
    </xf>
    <xf numFmtId="0" fontId="8" fillId="0" borderId="7" xfId="4" applyFont="1" applyBorder="1"/>
    <xf numFmtId="0" fontId="9" fillId="0" borderId="4" xfId="4" applyFont="1" applyBorder="1" applyAlignment="1">
      <alignment vertical="center"/>
    </xf>
    <xf numFmtId="182" fontId="8" fillId="0" borderId="25" xfId="4" applyNumberFormat="1" applyFont="1" applyBorder="1" applyAlignment="1">
      <alignment horizontal="left" indent="2"/>
    </xf>
    <xf numFmtId="182" fontId="8" fillId="0" borderId="7" xfId="4" applyNumberFormat="1" applyFont="1" applyBorder="1" applyAlignment="1">
      <alignment horizontal="left" indent="2"/>
    </xf>
    <xf numFmtId="182" fontId="8" fillId="0" borderId="10" xfId="4" applyNumberFormat="1" applyFont="1" applyBorder="1" applyAlignment="1">
      <alignment horizontal="left" indent="2"/>
    </xf>
    <xf numFmtId="0" fontId="8" fillId="0" borderId="24" xfId="4" applyFont="1" applyBorder="1" applyAlignment="1">
      <alignment horizontal="right" indent="1"/>
    </xf>
    <xf numFmtId="0" fontId="8" fillId="0" borderId="39" xfId="4" applyFont="1" applyBorder="1" applyAlignment="1">
      <alignment horizontal="right" indent="1"/>
    </xf>
    <xf numFmtId="0" fontId="8" fillId="0" borderId="8" xfId="4" applyFont="1" applyBorder="1" applyAlignment="1">
      <alignment horizontal="right" indent="1"/>
    </xf>
    <xf numFmtId="180" fontId="8" fillId="0" borderId="34" xfId="4" applyNumberFormat="1" applyFont="1" applyBorder="1" applyAlignment="1">
      <alignment horizontal="right" vertical="center" indent="1" shrinkToFit="1"/>
    </xf>
    <xf numFmtId="180" fontId="8" fillId="0" borderId="42" xfId="4" applyNumberFormat="1" applyFont="1" applyBorder="1" applyAlignment="1">
      <alignment horizontal="right" vertical="center" indent="1" shrinkToFit="1"/>
    </xf>
    <xf numFmtId="180" fontId="8" fillId="0" borderId="68" xfId="4" applyNumberFormat="1" applyFont="1" applyBorder="1" applyAlignment="1">
      <alignment horizontal="right" vertical="center" indent="1" shrinkToFit="1"/>
    </xf>
    <xf numFmtId="180" fontId="8" fillId="0" borderId="20" xfId="4" applyNumberFormat="1" applyFont="1" applyBorder="1" applyAlignment="1">
      <alignment horizontal="right" vertical="center" indent="1" shrinkToFit="1"/>
    </xf>
    <xf numFmtId="0" fontId="13" fillId="0" borderId="0" xfId="4" applyFont="1" applyAlignment="1">
      <alignment wrapText="1"/>
    </xf>
    <xf numFmtId="182" fontId="10" fillId="0" borderId="35" xfId="4" applyNumberFormat="1" applyFont="1" applyBorder="1" applyAlignment="1">
      <alignment vertical="center" shrinkToFit="1"/>
    </xf>
    <xf numFmtId="182" fontId="10" fillId="0" borderId="40" xfId="4" applyNumberFormat="1" applyFont="1" applyBorder="1" applyAlignment="1">
      <alignment vertical="center" shrinkToFit="1"/>
    </xf>
    <xf numFmtId="182" fontId="10" fillId="0" borderId="67" xfId="4" applyNumberFormat="1" applyFont="1" applyBorder="1" applyAlignment="1">
      <alignment vertical="center" shrinkToFit="1"/>
    </xf>
    <xf numFmtId="182" fontId="10" fillId="0" borderId="44" xfId="4" applyNumberFormat="1" applyFont="1" applyBorder="1" applyAlignment="1">
      <alignment vertical="center" shrinkToFit="1"/>
    </xf>
    <xf numFmtId="183" fontId="16" fillId="0" borderId="0" xfId="4" applyNumberFormat="1" applyFont="1" applyAlignment="1">
      <alignment horizontal="centerContinuous" vertical="center"/>
    </xf>
    <xf numFmtId="0" fontId="16" fillId="0" borderId="0" xfId="4" applyFont="1" applyAlignment="1">
      <alignment horizontal="centerContinuous" vertical="center"/>
    </xf>
    <xf numFmtId="0" fontId="16" fillId="0" borderId="0" xfId="4" applyFont="1" applyAlignment="1">
      <alignment horizontal="left" vertical="center"/>
    </xf>
    <xf numFmtId="181" fontId="17" fillId="0" borderId="0" xfId="0" applyNumberFormat="1" applyFont="1">
      <alignment vertical="center"/>
    </xf>
    <xf numFmtId="0" fontId="14" fillId="3" borderId="66" xfId="0" applyFont="1" applyFill="1" applyBorder="1" applyAlignment="1">
      <alignment horizontal="center" vertical="center"/>
    </xf>
    <xf numFmtId="41" fontId="11" fillId="0" borderId="0" xfId="0" applyNumberFormat="1" applyFont="1">
      <alignment vertical="center"/>
    </xf>
    <xf numFmtId="41" fontId="11" fillId="0" borderId="0" xfId="0" applyNumberFormat="1" applyFont="1" applyAlignment="1">
      <alignment horizontal="center" vertical="center"/>
    </xf>
    <xf numFmtId="41" fontId="11" fillId="0" borderId="9" xfId="0" applyNumberFormat="1" applyFont="1" applyBorder="1" applyAlignment="1">
      <alignment horizontal="center" vertical="center"/>
    </xf>
    <xf numFmtId="179" fontId="11" fillId="4" borderId="0" xfId="4" applyNumberFormat="1" applyFont="1" applyFill="1" applyAlignment="1">
      <alignment horizontal="center"/>
    </xf>
    <xf numFmtId="0" fontId="11" fillId="0" borderId="86" xfId="0" applyFont="1" applyBorder="1">
      <alignment vertical="center"/>
    </xf>
    <xf numFmtId="41" fontId="21" fillId="2" borderId="55" xfId="4" applyNumberFormat="1" applyFont="1" applyFill="1" applyBorder="1" applyAlignment="1" applyProtection="1">
      <alignment horizontal="center" vertical="center" shrinkToFit="1"/>
      <protection locked="0"/>
    </xf>
    <xf numFmtId="41" fontId="21" fillId="2" borderId="56" xfId="4" applyNumberFormat="1" applyFont="1" applyFill="1" applyBorder="1" applyAlignment="1" applyProtection="1">
      <alignment horizontal="center" vertical="center" shrinkToFit="1"/>
      <protection locked="0"/>
    </xf>
    <xf numFmtId="0" fontId="21" fillId="3" borderId="2" xfId="4" applyFont="1" applyFill="1" applyBorder="1" applyAlignment="1" applyProtection="1">
      <alignment horizontal="center" vertical="center" shrinkToFit="1"/>
      <protection locked="0"/>
    </xf>
    <xf numFmtId="176" fontId="21" fillId="2" borderId="2" xfId="4" applyNumberFormat="1" applyFont="1" applyFill="1" applyBorder="1" applyAlignment="1" applyProtection="1">
      <alignment horizontal="center" vertical="center" shrinkToFit="1"/>
      <protection locked="0"/>
    </xf>
    <xf numFmtId="41" fontId="21" fillId="2" borderId="57" xfId="4" applyNumberFormat="1" applyFont="1" applyFill="1" applyBorder="1" applyAlignment="1" applyProtection="1">
      <alignment horizontal="center" vertical="center" shrinkToFit="1"/>
      <protection locked="0"/>
    </xf>
    <xf numFmtId="41" fontId="21" fillId="2" borderId="58" xfId="4" applyNumberFormat="1" applyFont="1" applyFill="1" applyBorder="1" applyAlignment="1" applyProtection="1">
      <alignment horizontal="center" vertical="center" shrinkToFit="1"/>
      <protection locked="0"/>
    </xf>
    <xf numFmtId="0" fontId="21" fillId="3" borderId="12" xfId="4" applyFont="1" applyFill="1" applyBorder="1" applyAlignment="1" applyProtection="1">
      <alignment horizontal="center" vertical="center" shrinkToFit="1"/>
      <protection locked="0"/>
    </xf>
    <xf numFmtId="176" fontId="21" fillId="2" borderId="12" xfId="4" applyNumberFormat="1" applyFont="1" applyFill="1" applyBorder="1" applyAlignment="1" applyProtection="1">
      <alignment horizontal="center" vertical="center" shrinkToFit="1"/>
      <protection locked="0"/>
    </xf>
    <xf numFmtId="41" fontId="21" fillId="2" borderId="59" xfId="4" applyNumberFormat="1" applyFont="1" applyFill="1" applyBorder="1" applyAlignment="1" applyProtection="1">
      <alignment horizontal="center" vertical="center" shrinkToFit="1"/>
      <protection locked="0"/>
    </xf>
    <xf numFmtId="41" fontId="21" fillId="2" borderId="60" xfId="4" applyNumberFormat="1" applyFont="1" applyFill="1" applyBorder="1" applyAlignment="1" applyProtection="1">
      <alignment horizontal="center" vertical="center" shrinkToFit="1"/>
      <protection locked="0"/>
    </xf>
    <xf numFmtId="0" fontId="21" fillId="3" borderId="15" xfId="4" applyFont="1" applyFill="1" applyBorder="1" applyAlignment="1" applyProtection="1">
      <alignment horizontal="center" vertical="center" shrinkToFit="1"/>
      <protection locked="0"/>
    </xf>
    <xf numFmtId="176" fontId="21" fillId="2" borderId="15" xfId="4" applyNumberFormat="1" applyFont="1" applyFill="1" applyBorder="1" applyAlignment="1" applyProtection="1">
      <alignment horizontal="center" vertical="center" shrinkToFit="1"/>
      <protection locked="0"/>
    </xf>
    <xf numFmtId="0" fontId="18" fillId="0" borderId="30" xfId="4" applyFont="1" applyBorder="1" applyAlignment="1">
      <alignment horizontal="center" vertical="center" shrinkToFit="1"/>
    </xf>
    <xf numFmtId="41" fontId="21" fillId="0" borderId="2" xfId="4" applyNumberFormat="1" applyFont="1" applyBorder="1" applyAlignment="1">
      <alignment vertical="center" shrinkToFit="1"/>
    </xf>
    <xf numFmtId="41" fontId="21" fillId="0" borderId="12" xfId="4" applyNumberFormat="1" applyFont="1" applyBorder="1" applyAlignment="1">
      <alignment vertical="center" shrinkToFit="1"/>
    </xf>
    <xf numFmtId="41" fontId="21" fillId="0" borderId="15" xfId="4" applyNumberFormat="1" applyFont="1" applyBorder="1" applyAlignment="1">
      <alignment vertical="center" shrinkToFit="1"/>
    </xf>
    <xf numFmtId="0" fontId="20" fillId="0" borderId="0" xfId="4" applyFont="1" applyAlignment="1">
      <alignment wrapText="1"/>
    </xf>
    <xf numFmtId="0" fontId="16" fillId="0" borderId="0" xfId="4" applyFont="1" applyAlignment="1">
      <alignment horizontal="left" vertical="top"/>
    </xf>
    <xf numFmtId="0" fontId="16" fillId="0" borderId="0" xfId="4" applyFont="1" applyAlignment="1">
      <alignment horizontal="center" vertical="top"/>
    </xf>
    <xf numFmtId="0" fontId="19" fillId="0" borderId="0" xfId="4" applyFont="1" applyAlignment="1">
      <alignment wrapText="1"/>
    </xf>
    <xf numFmtId="0" fontId="19" fillId="0" borderId="0" xfId="4" applyFont="1"/>
    <xf numFmtId="41" fontId="6" fillId="0" borderId="3" xfId="4" applyNumberFormat="1" applyFont="1" applyBorder="1" applyAlignment="1">
      <alignment horizontal="center" vertical="center"/>
    </xf>
    <xf numFmtId="41" fontId="6" fillId="0" borderId="47" xfId="4" applyNumberFormat="1" applyFont="1" applyBorder="1" applyAlignment="1">
      <alignment horizontal="center" vertical="center"/>
    </xf>
    <xf numFmtId="0" fontId="18" fillId="0" borderId="54" xfId="4" applyFont="1" applyBorder="1" applyAlignment="1">
      <alignment horizontal="center" vertical="center" shrinkToFit="1"/>
    </xf>
    <xf numFmtId="41" fontId="6" fillId="0" borderId="48" xfId="4" applyNumberFormat="1" applyFont="1" applyBorder="1" applyAlignment="1">
      <alignment horizontal="center" vertical="center"/>
    </xf>
    <xf numFmtId="42" fontId="21" fillId="0" borderId="13" xfId="4" applyNumberFormat="1" applyFont="1" applyBorder="1" applyAlignment="1">
      <alignment vertical="center"/>
    </xf>
    <xf numFmtId="41" fontId="6" fillId="0" borderId="49" xfId="4" applyNumberFormat="1" applyFont="1" applyBorder="1" applyAlignment="1">
      <alignment horizontal="center" vertical="center"/>
    </xf>
    <xf numFmtId="42" fontId="21" fillId="0" borderId="14" xfId="4" applyNumberFormat="1" applyFont="1" applyBorder="1" applyAlignment="1">
      <alignment vertical="center"/>
    </xf>
    <xf numFmtId="41" fontId="6" fillId="0" borderId="50" xfId="4" applyNumberFormat="1" applyFont="1" applyBorder="1" applyAlignment="1">
      <alignment horizontal="center" vertical="center"/>
    </xf>
    <xf numFmtId="42" fontId="21" fillId="0" borderId="16" xfId="4" applyNumberFormat="1" applyFont="1" applyBorder="1" applyAlignment="1">
      <alignment vertical="center"/>
    </xf>
    <xf numFmtId="179" fontId="21" fillId="3" borderId="8" xfId="4" applyNumberFormat="1" applyFont="1" applyFill="1" applyBorder="1" applyAlignment="1" applyProtection="1">
      <alignment horizontal="center" vertical="center" shrinkToFit="1"/>
      <protection locked="0"/>
    </xf>
    <xf numFmtId="179" fontId="21" fillId="3" borderId="17" xfId="4" applyNumberFormat="1" applyFont="1" applyFill="1" applyBorder="1" applyAlignment="1" applyProtection="1">
      <alignment horizontal="center" vertical="center" shrinkToFit="1"/>
      <protection locked="0"/>
    </xf>
    <xf numFmtId="179" fontId="21" fillId="3" borderId="26" xfId="4" applyNumberFormat="1" applyFont="1" applyFill="1" applyBorder="1" applyAlignment="1" applyProtection="1">
      <alignment horizontal="center" vertical="center" shrinkToFit="1"/>
      <protection locked="0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183" fontId="24" fillId="0" borderId="0" xfId="4" applyNumberFormat="1" applyFont="1" applyAlignment="1">
      <alignment horizontal="centerContinuous" vertical="top"/>
    </xf>
    <xf numFmtId="0" fontId="11" fillId="2" borderId="12" xfId="0" applyFont="1" applyFill="1" applyBorder="1">
      <alignment vertical="center"/>
    </xf>
    <xf numFmtId="0" fontId="11" fillId="3" borderId="12" xfId="0" applyFont="1" applyFill="1" applyBorder="1">
      <alignment vertical="center"/>
    </xf>
    <xf numFmtId="0" fontId="11" fillId="0" borderId="0" xfId="0" applyFont="1" applyAlignment="1">
      <alignment horizontal="left" vertical="center" indent="1"/>
    </xf>
    <xf numFmtId="0" fontId="11" fillId="0" borderId="0" xfId="0" applyFont="1" applyAlignment="1">
      <alignment horizontal="right" vertical="center"/>
    </xf>
    <xf numFmtId="0" fontId="18" fillId="0" borderId="52" xfId="4" applyFont="1" applyBorder="1" applyAlignment="1">
      <alignment horizontal="center" shrinkToFit="1"/>
    </xf>
    <xf numFmtId="0" fontId="18" fillId="0" borderId="1" xfId="4" applyFont="1" applyBorder="1" applyAlignment="1">
      <alignment horizontal="center" shrinkToFit="1"/>
    </xf>
    <xf numFmtId="0" fontId="11" fillId="0" borderId="87" xfId="0" applyFont="1" applyBorder="1" applyAlignment="1">
      <alignment horizontal="right" vertical="center"/>
    </xf>
    <xf numFmtId="0" fontId="11" fillId="0" borderId="87" xfId="0" applyFont="1" applyBorder="1" applyAlignment="1">
      <alignment horizontal="left" vertical="center" indent="1"/>
    </xf>
    <xf numFmtId="0" fontId="11" fillId="0" borderId="87" xfId="0" applyFont="1" applyBorder="1">
      <alignment vertical="center"/>
    </xf>
    <xf numFmtId="0" fontId="27" fillId="0" borderId="0" xfId="0" applyFont="1">
      <alignment vertical="center"/>
    </xf>
    <xf numFmtId="0" fontId="27" fillId="0" borderId="87" xfId="0" applyFont="1" applyBorder="1">
      <alignment vertical="center"/>
    </xf>
    <xf numFmtId="183" fontId="29" fillId="0" borderId="0" xfId="4" applyNumberFormat="1" applyFont="1" applyAlignment="1">
      <alignment horizontal="centerContinuous" vertical="top"/>
    </xf>
    <xf numFmtId="0" fontId="0" fillId="0" borderId="0" xfId="0" applyAlignment="1">
      <alignment horizontal="justify" vertical="center" wrapText="1"/>
    </xf>
    <xf numFmtId="41" fontId="11" fillId="0" borderId="87" xfId="0" applyNumberFormat="1" applyFont="1" applyBorder="1">
      <alignment vertical="center"/>
    </xf>
    <xf numFmtId="41" fontId="11" fillId="0" borderId="0" xfId="0" applyNumberFormat="1" applyFont="1" applyAlignment="1">
      <alignment horizontal="right" vertical="center"/>
    </xf>
    <xf numFmtId="41" fontId="11" fillId="0" borderId="87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 shrinkToFit="1"/>
    </xf>
    <xf numFmtId="0" fontId="11" fillId="0" borderId="87" xfId="0" applyFont="1" applyBorder="1" applyAlignment="1">
      <alignment horizontal="center" vertical="center" shrinkToFit="1"/>
    </xf>
    <xf numFmtId="0" fontId="11" fillId="3" borderId="88" xfId="0" applyFont="1" applyFill="1" applyBorder="1" applyAlignment="1">
      <alignment horizontal="center" vertical="center" shrinkToFit="1"/>
    </xf>
    <xf numFmtId="181" fontId="11" fillId="0" borderId="0" xfId="0" applyNumberFormat="1" applyFont="1" applyAlignment="1">
      <alignment horizontal="center" vertical="center"/>
    </xf>
    <xf numFmtId="0" fontId="10" fillId="3" borderId="26" xfId="4" applyFont="1" applyFill="1" applyBorder="1" applyAlignment="1" applyProtection="1">
      <alignment horizontal="left" vertical="center" shrinkToFit="1"/>
      <protection locked="0"/>
    </xf>
    <xf numFmtId="0" fontId="0" fillId="0" borderId="27" xfId="0" applyBorder="1" applyAlignment="1">
      <alignment horizontal="left" vertical="center" shrinkToFit="1"/>
    </xf>
    <xf numFmtId="0" fontId="8" fillId="0" borderId="61" xfId="0" applyFont="1" applyBorder="1" applyAlignment="1">
      <alignment horizontal="left" vertical="center" indent="2" shrinkToFit="1"/>
    </xf>
    <xf numFmtId="0" fontId="5" fillId="0" borderId="65" xfId="0" applyFont="1" applyBorder="1" applyAlignment="1">
      <alignment horizontal="left" vertical="center" indent="2" shrinkToFit="1"/>
    </xf>
    <xf numFmtId="181" fontId="13" fillId="3" borderId="45" xfId="0" applyNumberFormat="1" applyFont="1" applyFill="1" applyBorder="1" applyAlignment="1" applyProtection="1">
      <alignment horizontal="left" vertical="center" indent="2" shrinkToFit="1"/>
      <protection locked="0"/>
    </xf>
    <xf numFmtId="181" fontId="13" fillId="3" borderId="19" xfId="0" applyNumberFormat="1" applyFont="1" applyFill="1" applyBorder="1" applyAlignment="1" applyProtection="1">
      <alignment horizontal="left" vertical="center" indent="2" shrinkToFit="1"/>
      <protection locked="0"/>
    </xf>
    <xf numFmtId="181" fontId="13" fillId="3" borderId="20" xfId="0" applyNumberFormat="1" applyFont="1" applyFill="1" applyBorder="1" applyAlignment="1" applyProtection="1">
      <alignment horizontal="left" vertical="center" indent="2" shrinkToFit="1"/>
      <protection locked="0"/>
    </xf>
    <xf numFmtId="49" fontId="8" fillId="2" borderId="46" xfId="0" applyNumberFormat="1" applyFont="1" applyFill="1" applyBorder="1" applyAlignment="1" applyProtection="1">
      <alignment horizontal="left" vertical="center" indent="2" shrinkToFit="1"/>
      <protection locked="0"/>
    </xf>
    <xf numFmtId="0" fontId="5" fillId="0" borderId="5" xfId="0" applyFont="1" applyBorder="1" applyAlignment="1">
      <alignment horizontal="left" vertical="center" indent="2" shrinkToFit="1"/>
    </xf>
    <xf numFmtId="0" fontId="5" fillId="0" borderId="29" xfId="0" applyFont="1" applyBorder="1" applyAlignment="1">
      <alignment horizontal="left" vertical="center" indent="2" shrinkToFit="1"/>
    </xf>
    <xf numFmtId="0" fontId="8" fillId="0" borderId="75" xfId="4" applyFont="1" applyBorder="1" applyAlignment="1">
      <alignment horizontal="center" vertical="center" shrinkToFit="1"/>
    </xf>
    <xf numFmtId="0" fontId="0" fillId="0" borderId="43" xfId="0" applyBorder="1" applyAlignment="1">
      <alignment vertical="center" shrinkToFit="1"/>
    </xf>
    <xf numFmtId="49" fontId="8" fillId="2" borderId="76" xfId="4" applyNumberFormat="1" applyFont="1" applyFill="1" applyBorder="1" applyAlignment="1" applyProtection="1">
      <alignment horizontal="left" vertical="center" shrinkToFit="1"/>
      <protection locked="0"/>
    </xf>
    <xf numFmtId="49" fontId="8" fillId="2" borderId="77" xfId="0" applyNumberFormat="1" applyFont="1" applyFill="1" applyBorder="1" applyAlignment="1" applyProtection="1">
      <alignment horizontal="left" vertical="center" shrinkToFit="1"/>
      <protection locked="0"/>
    </xf>
    <xf numFmtId="49" fontId="8" fillId="2" borderId="78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46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10" fillId="3" borderId="17" xfId="4" applyFont="1" applyFill="1" applyBorder="1" applyAlignment="1" applyProtection="1">
      <alignment horizontal="left" vertical="center" shrinkToFit="1"/>
      <protection locked="0"/>
    </xf>
    <xf numFmtId="0" fontId="0" fillId="0" borderId="11" xfId="0" applyBorder="1" applyAlignment="1">
      <alignment horizontal="left" vertical="center" shrinkToFit="1"/>
    </xf>
    <xf numFmtId="0" fontId="9" fillId="0" borderId="1" xfId="4" applyFont="1" applyBorder="1" applyAlignment="1">
      <alignment horizontal="center" vertical="center"/>
    </xf>
    <xf numFmtId="0" fontId="9" fillId="0" borderId="30" xfId="4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indent="2" shrinkToFit="1"/>
    </xf>
    <xf numFmtId="0" fontId="5" fillId="0" borderId="62" xfId="0" applyFont="1" applyBorder="1" applyAlignment="1">
      <alignment horizontal="left" vertical="center" indent="2" shrinkToFit="1"/>
    </xf>
    <xf numFmtId="0" fontId="8" fillId="0" borderId="79" xfId="4" applyFont="1" applyBorder="1" applyAlignment="1">
      <alignment horizontal="left" vertical="center" indent="1" shrinkToFit="1"/>
    </xf>
    <xf numFmtId="0" fontId="5" fillId="0" borderId="80" xfId="0" applyFont="1" applyBorder="1" applyAlignment="1">
      <alignment horizontal="left" vertical="center" indent="1" shrinkToFit="1"/>
    </xf>
    <xf numFmtId="0" fontId="8" fillId="0" borderId="84" xfId="4" applyFont="1" applyBorder="1" applyAlignment="1">
      <alignment horizontal="left" vertical="center" indent="1" shrinkToFit="1"/>
    </xf>
    <xf numFmtId="0" fontId="5" fillId="0" borderId="85" xfId="0" applyFont="1" applyBorder="1" applyAlignment="1">
      <alignment horizontal="left" vertical="center" indent="1" shrinkToFit="1"/>
    </xf>
    <xf numFmtId="49" fontId="8" fillId="2" borderId="45" xfId="4" applyNumberFormat="1" applyFont="1" applyFill="1" applyBorder="1" applyAlignment="1" applyProtection="1">
      <alignment horizontal="left" vertical="center" indent="1" shrinkToFit="1"/>
      <protection locked="0"/>
    </xf>
    <xf numFmtId="49" fontId="8" fillId="2" borderId="19" xfId="0" applyNumberFormat="1" applyFont="1" applyFill="1" applyBorder="1" applyAlignment="1" applyProtection="1">
      <alignment horizontal="left" vertical="center" indent="1" shrinkToFit="1"/>
      <protection locked="0"/>
    </xf>
    <xf numFmtId="49" fontId="8" fillId="2" borderId="20" xfId="0" applyNumberFormat="1" applyFont="1" applyFill="1" applyBorder="1" applyAlignment="1" applyProtection="1">
      <alignment horizontal="left" vertical="center" indent="1" shrinkToFit="1"/>
      <protection locked="0"/>
    </xf>
    <xf numFmtId="49" fontId="6" fillId="2" borderId="73" xfId="4" applyNumberFormat="1" applyFont="1" applyFill="1" applyBorder="1" applyAlignment="1" applyProtection="1">
      <alignment horizontal="left" vertical="center" indent="1" shrinkToFit="1"/>
      <protection locked="0"/>
    </xf>
    <xf numFmtId="49" fontId="6" fillId="2" borderId="73" xfId="0" applyNumberFormat="1" applyFont="1" applyFill="1" applyBorder="1" applyAlignment="1" applyProtection="1">
      <alignment horizontal="left" vertical="center" indent="1" shrinkToFit="1"/>
      <protection locked="0"/>
    </xf>
    <xf numFmtId="49" fontId="6" fillId="2" borderId="74" xfId="0" applyNumberFormat="1" applyFont="1" applyFill="1" applyBorder="1" applyAlignment="1" applyProtection="1">
      <alignment horizontal="left" vertical="center" indent="1" shrinkToFit="1"/>
      <protection locked="0"/>
    </xf>
    <xf numFmtId="49" fontId="8" fillId="2" borderId="81" xfId="4" applyNumberFormat="1" applyFont="1" applyFill="1" applyBorder="1" applyAlignment="1" applyProtection="1">
      <alignment horizontal="left" vertical="center" indent="2" shrinkToFit="1"/>
      <protection locked="0"/>
    </xf>
    <xf numFmtId="49" fontId="8" fillId="2" borderId="82" xfId="0" applyNumberFormat="1" applyFont="1" applyFill="1" applyBorder="1" applyAlignment="1" applyProtection="1">
      <alignment horizontal="left" vertical="center" indent="2" shrinkToFit="1"/>
      <protection locked="0"/>
    </xf>
    <xf numFmtId="49" fontId="8" fillId="2" borderId="83" xfId="0" applyNumberFormat="1" applyFont="1" applyFill="1" applyBorder="1" applyAlignment="1" applyProtection="1">
      <alignment horizontal="left" vertical="center" indent="2" shrinkToFit="1"/>
      <protection locked="0"/>
    </xf>
    <xf numFmtId="49" fontId="8" fillId="2" borderId="69" xfId="4" applyNumberFormat="1" applyFont="1" applyFill="1" applyBorder="1" applyAlignment="1" applyProtection="1">
      <alignment horizontal="left" vertical="center" indent="2" shrinkToFit="1"/>
      <protection locked="0"/>
    </xf>
    <xf numFmtId="49" fontId="8" fillId="2" borderId="70" xfId="0" applyNumberFormat="1" applyFont="1" applyFill="1" applyBorder="1" applyAlignment="1" applyProtection="1">
      <alignment horizontal="left" vertical="center" indent="2" shrinkToFit="1"/>
      <protection locked="0"/>
    </xf>
    <xf numFmtId="49" fontId="8" fillId="2" borderId="71" xfId="0" applyNumberFormat="1" applyFont="1" applyFill="1" applyBorder="1" applyAlignment="1" applyProtection="1">
      <alignment horizontal="left" vertical="center" indent="2" shrinkToFit="1"/>
      <protection locked="0"/>
    </xf>
    <xf numFmtId="0" fontId="10" fillId="3" borderId="63" xfId="4" applyFont="1" applyFill="1" applyBorder="1" applyAlignment="1" applyProtection="1">
      <alignment horizontal="left" vertical="center" shrinkToFit="1"/>
      <protection locked="0"/>
    </xf>
    <xf numFmtId="0" fontId="10" fillId="3" borderId="64" xfId="4" applyFont="1" applyFill="1" applyBorder="1" applyAlignment="1" applyProtection="1">
      <alignment horizontal="left" vertical="center" shrinkToFit="1"/>
      <protection locked="0"/>
    </xf>
    <xf numFmtId="0" fontId="8" fillId="0" borderId="22" xfId="4" applyFont="1" applyBorder="1" applyAlignment="1">
      <alignment horizontal="center" vertical="center"/>
    </xf>
    <xf numFmtId="0" fontId="8" fillId="0" borderId="28" xfId="4" applyFont="1" applyBorder="1" applyAlignment="1">
      <alignment horizontal="center" vertical="center"/>
    </xf>
    <xf numFmtId="0" fontId="8" fillId="0" borderId="2" xfId="4" applyFont="1" applyBorder="1" applyAlignment="1">
      <alignment horizontal="center" vertical="center"/>
    </xf>
    <xf numFmtId="0" fontId="9" fillId="0" borderId="51" xfId="4" applyFont="1" applyBorder="1" applyAlignment="1">
      <alignment horizontal="center" vertical="center"/>
    </xf>
    <xf numFmtId="0" fontId="9" fillId="0" borderId="53" xfId="4" applyFont="1" applyBorder="1" applyAlignment="1">
      <alignment horizontal="center" vertical="center"/>
    </xf>
    <xf numFmtId="0" fontId="9" fillId="0" borderId="52" xfId="4" applyFont="1" applyBorder="1" applyAlignment="1">
      <alignment horizontal="center" vertical="center" wrapText="1"/>
    </xf>
    <xf numFmtId="0" fontId="9" fillId="0" borderId="54" xfId="4" applyFont="1" applyBorder="1" applyAlignment="1">
      <alignment horizontal="center" vertical="center"/>
    </xf>
    <xf numFmtId="0" fontId="9" fillId="0" borderId="21" xfId="4" applyFont="1" applyBorder="1" applyAlignment="1">
      <alignment horizontal="center" vertical="center" wrapText="1"/>
    </xf>
    <xf numFmtId="0" fontId="9" fillId="0" borderId="31" xfId="4" applyFont="1" applyBorder="1" applyAlignment="1">
      <alignment horizontal="center" vertical="center" wrapText="1"/>
    </xf>
    <xf numFmtId="0" fontId="9" fillId="0" borderId="23" xfId="4" applyFont="1" applyBorder="1" applyAlignment="1">
      <alignment horizontal="center" vertical="center"/>
    </xf>
    <xf numFmtId="0" fontId="9" fillId="0" borderId="32" xfId="4" applyFont="1" applyBorder="1" applyAlignment="1">
      <alignment horizontal="center" vertical="center"/>
    </xf>
    <xf numFmtId="0" fontId="11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27" fillId="0" borderId="0" xfId="0" applyFont="1" applyAlignment="1">
      <alignment vertical="center" shrinkToFit="1"/>
    </xf>
    <xf numFmtId="0" fontId="28" fillId="0" borderId="0" xfId="0" applyFont="1" applyAlignment="1">
      <alignment vertical="center" shrinkToFit="1"/>
    </xf>
    <xf numFmtId="184" fontId="11" fillId="0" borderId="0" xfId="0" applyNumberFormat="1" applyFont="1" applyAlignment="1">
      <alignment horizontal="center" vertical="center" textRotation="255"/>
    </xf>
    <xf numFmtId="0" fontId="1" fillId="0" borderId="0" xfId="0" applyFont="1">
      <alignment vertical="center"/>
    </xf>
    <xf numFmtId="0" fontId="11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30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183" fontId="16" fillId="0" borderId="5" xfId="4" applyNumberFormat="1" applyFont="1" applyBorder="1" applyAlignment="1">
      <alignment horizontal="center" vertical="top"/>
    </xf>
    <xf numFmtId="49" fontId="20" fillId="2" borderId="45" xfId="4" applyNumberFormat="1" applyFont="1" applyFill="1" applyBorder="1" applyAlignment="1" applyProtection="1">
      <alignment horizontal="left" vertical="center" indent="1" shrinkToFit="1"/>
      <protection locked="0"/>
    </xf>
    <xf numFmtId="49" fontId="20" fillId="2" borderId="19" xfId="0" applyNumberFormat="1" applyFont="1" applyFill="1" applyBorder="1" applyAlignment="1" applyProtection="1">
      <alignment horizontal="left" vertical="center" indent="1" shrinkToFit="1"/>
      <protection locked="0"/>
    </xf>
    <xf numFmtId="49" fontId="20" fillId="2" borderId="20" xfId="0" applyNumberFormat="1" applyFont="1" applyFill="1" applyBorder="1" applyAlignment="1" applyProtection="1">
      <alignment horizontal="left" vertical="center" indent="1" shrinkToFit="1"/>
      <protection locked="0"/>
    </xf>
    <xf numFmtId="49" fontId="8" fillId="2" borderId="46" xfId="0" applyNumberFormat="1" applyFont="1" applyFill="1" applyBorder="1" applyAlignment="1" applyProtection="1">
      <alignment horizontal="left" vertical="center" indent="1" shrinkToFit="1"/>
      <protection locked="0"/>
    </xf>
    <xf numFmtId="0" fontId="5" fillId="0" borderId="5" xfId="0" applyFont="1" applyBorder="1" applyAlignment="1" applyProtection="1">
      <alignment horizontal="left" vertical="center" indent="1" shrinkToFit="1"/>
      <protection locked="0"/>
    </xf>
    <xf numFmtId="0" fontId="5" fillId="0" borderId="29" xfId="0" applyFont="1" applyBorder="1" applyAlignment="1" applyProtection="1">
      <alignment horizontal="left" vertical="center" indent="1" shrinkToFit="1"/>
      <protection locked="0"/>
    </xf>
    <xf numFmtId="49" fontId="8" fillId="2" borderId="76" xfId="4" applyNumberFormat="1" applyFont="1" applyFill="1" applyBorder="1" applyAlignment="1" applyProtection="1">
      <alignment horizontal="left" vertical="center" indent="1" shrinkToFit="1"/>
      <protection locked="0"/>
    </xf>
    <xf numFmtId="49" fontId="8" fillId="2" borderId="77" xfId="0" applyNumberFormat="1" applyFont="1" applyFill="1" applyBorder="1" applyAlignment="1" applyProtection="1">
      <alignment horizontal="left" vertical="center" indent="1" shrinkToFit="1"/>
      <protection locked="0"/>
    </xf>
    <xf numFmtId="49" fontId="8" fillId="2" borderId="78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46" xfId="0" applyBorder="1" applyAlignment="1" applyProtection="1">
      <alignment horizontal="left" vertical="center" indent="1" shrinkToFit="1"/>
      <protection locked="0"/>
    </xf>
    <xf numFmtId="0" fontId="0" fillId="0" borderId="5" xfId="0" applyBorder="1" applyAlignment="1" applyProtection="1">
      <alignment horizontal="left" vertical="center" indent="1" shrinkToFit="1"/>
      <protection locked="0"/>
    </xf>
    <xf numFmtId="0" fontId="0" fillId="0" borderId="29" xfId="0" applyBorder="1" applyAlignment="1" applyProtection="1">
      <alignment horizontal="left" vertical="center" indent="1" shrinkToFit="1"/>
      <protection locked="0"/>
    </xf>
    <xf numFmtId="49" fontId="8" fillId="2" borderId="81" xfId="4" applyNumberFormat="1" applyFont="1" applyFill="1" applyBorder="1" applyAlignment="1" applyProtection="1">
      <alignment horizontal="left" vertical="center" indent="1" shrinkToFit="1"/>
      <protection locked="0"/>
    </xf>
    <xf numFmtId="49" fontId="8" fillId="2" borderId="82" xfId="0" applyNumberFormat="1" applyFont="1" applyFill="1" applyBorder="1" applyAlignment="1" applyProtection="1">
      <alignment horizontal="left" vertical="center" indent="1" shrinkToFit="1"/>
      <protection locked="0"/>
    </xf>
    <xf numFmtId="49" fontId="8" fillId="2" borderId="83" xfId="0" applyNumberFormat="1" applyFont="1" applyFill="1" applyBorder="1" applyAlignment="1" applyProtection="1">
      <alignment horizontal="left" vertical="center" indent="1" shrinkToFit="1"/>
      <protection locked="0"/>
    </xf>
    <xf numFmtId="49" fontId="8" fillId="2" borderId="69" xfId="4" applyNumberFormat="1" applyFont="1" applyFill="1" applyBorder="1" applyAlignment="1" applyProtection="1">
      <alignment horizontal="left" vertical="center" indent="1" shrinkToFit="1"/>
      <protection locked="0"/>
    </xf>
    <xf numFmtId="49" fontId="8" fillId="2" borderId="70" xfId="0" applyNumberFormat="1" applyFont="1" applyFill="1" applyBorder="1" applyAlignment="1" applyProtection="1">
      <alignment horizontal="left" vertical="center" indent="1" shrinkToFit="1"/>
      <protection locked="0"/>
    </xf>
    <xf numFmtId="49" fontId="8" fillId="2" borderId="71" xfId="0" applyNumberFormat="1" applyFont="1" applyFill="1" applyBorder="1" applyAlignment="1" applyProtection="1">
      <alignment horizontal="left" vertical="center" indent="1" shrinkToFit="1"/>
      <protection locked="0"/>
    </xf>
    <xf numFmtId="0" fontId="18" fillId="0" borderId="51" xfId="4" applyFont="1" applyBorder="1" applyAlignment="1">
      <alignment horizontal="center" vertical="center" shrinkToFit="1"/>
    </xf>
    <xf numFmtId="0" fontId="18" fillId="0" borderId="53" xfId="4" applyFont="1" applyBorder="1" applyAlignment="1">
      <alignment horizontal="center" vertical="center" shrinkToFit="1"/>
    </xf>
    <xf numFmtId="0" fontId="18" fillId="0" borderId="1" xfId="4" applyFont="1" applyBorder="1" applyAlignment="1">
      <alignment horizontal="center" vertical="center" shrinkToFit="1"/>
    </xf>
    <xf numFmtId="0" fontId="18" fillId="0" borderId="30" xfId="4" applyFont="1" applyBorder="1" applyAlignment="1">
      <alignment horizontal="center" vertical="center" shrinkToFit="1"/>
    </xf>
    <xf numFmtId="0" fontId="18" fillId="0" borderId="21" xfId="4" applyFont="1" applyBorder="1" applyAlignment="1">
      <alignment horizontal="center" vertical="center" shrinkToFit="1"/>
    </xf>
    <xf numFmtId="0" fontId="18" fillId="0" borderId="31" xfId="4" applyFont="1" applyBorder="1" applyAlignment="1">
      <alignment horizontal="center" vertical="center" shrinkToFit="1"/>
    </xf>
    <xf numFmtId="0" fontId="21" fillId="3" borderId="17" xfId="4" applyFont="1" applyFill="1" applyBorder="1" applyAlignment="1" applyProtection="1">
      <alignment horizontal="left" vertical="center" shrinkToFit="1"/>
      <protection locked="0"/>
    </xf>
    <xf numFmtId="0" fontId="21" fillId="0" borderId="11" xfId="0" applyFont="1" applyBorder="1" applyAlignment="1" applyProtection="1">
      <alignment horizontal="left" vertical="center" shrinkToFit="1"/>
      <protection locked="0"/>
    </xf>
    <xf numFmtId="0" fontId="18" fillId="0" borderId="23" xfId="4" applyFont="1" applyBorder="1" applyAlignment="1">
      <alignment horizontal="center" vertical="center" shrinkToFit="1"/>
    </xf>
    <xf numFmtId="0" fontId="18" fillId="0" borderId="32" xfId="4" applyFont="1" applyBorder="1" applyAlignment="1">
      <alignment horizontal="center" vertical="center" shrinkToFit="1"/>
    </xf>
    <xf numFmtId="0" fontId="21" fillId="3" borderId="63" xfId="4" applyFont="1" applyFill="1" applyBorder="1" applyAlignment="1" applyProtection="1">
      <alignment horizontal="left" vertical="center" shrinkToFit="1"/>
      <protection locked="0"/>
    </xf>
    <xf numFmtId="0" fontId="21" fillId="3" borderId="64" xfId="4" applyFont="1" applyFill="1" applyBorder="1" applyAlignment="1" applyProtection="1">
      <alignment horizontal="left" vertical="center" shrinkToFit="1"/>
      <protection locked="0"/>
    </xf>
    <xf numFmtId="0" fontId="21" fillId="3" borderId="26" xfId="4" applyFont="1" applyFill="1" applyBorder="1" applyAlignment="1" applyProtection="1">
      <alignment horizontal="left" vertical="center" shrinkToFit="1"/>
      <protection locked="0"/>
    </xf>
    <xf numFmtId="0" fontId="21" fillId="0" borderId="27" xfId="0" applyFont="1" applyBorder="1" applyAlignment="1" applyProtection="1">
      <alignment horizontal="left" vertical="center" shrinkToFit="1"/>
      <protection locked="0"/>
    </xf>
  </cellXfs>
  <cellStyles count="6">
    <cellStyle name="桁区切り" xfId="5" builtinId="6"/>
    <cellStyle name="標準" xfId="0" builtinId="0"/>
    <cellStyle name="標準 2" xfId="1" xr:uid="{00000000-0005-0000-0000-000002000000}"/>
    <cellStyle name="標準 3" xfId="2" xr:uid="{00000000-0005-0000-0000-000003000000}"/>
    <cellStyle name="標準 4" xfId="3" xr:uid="{00000000-0005-0000-0000-000004000000}"/>
    <cellStyle name="標準_第３３回大阪府春季フィールドアーチェリー競技大会参加申込書" xfId="4" xr:uid="{00000000-0005-0000-0000-000006000000}"/>
  </cellStyles>
  <dxfs count="0"/>
  <tableStyles count="0" defaultTableStyle="TableStyleMedium9" defaultPivotStyle="PivotStyleLight16"/>
  <colors>
    <mruColors>
      <color rgb="FFFFFFCC"/>
      <color rgb="FFCCFFFF"/>
      <color rgb="FF0000FF"/>
      <color rgb="FFCC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824985</xdr:colOff>
      <xdr:row>8</xdr:row>
      <xdr:rowOff>293285</xdr:rowOff>
    </xdr:from>
    <xdr:to>
      <xdr:col>3</xdr:col>
      <xdr:colOff>976174</xdr:colOff>
      <xdr:row>8</xdr:row>
      <xdr:rowOff>293285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022C24B-FBC1-C8EF-6754-A31BD40067F8}"/>
            </a:ext>
          </a:extLst>
        </xdr:cNvPr>
        <xdr:cNvSpPr/>
      </xdr:nvSpPr>
      <xdr:spPr>
        <a:xfrm>
          <a:off x="1731502" y="3098233"/>
          <a:ext cx="1800000" cy="0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130857</xdr:colOff>
      <xdr:row>29</xdr:row>
      <xdr:rowOff>11514</xdr:rowOff>
    </xdr:from>
    <xdr:to>
      <xdr:col>4</xdr:col>
      <xdr:colOff>19932</xdr:colOff>
      <xdr:row>30</xdr:row>
      <xdr:rowOff>25619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6D014B0F-983D-73FD-89EA-ABAF10E5C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8107" y="6621864"/>
          <a:ext cx="432000" cy="223655"/>
        </a:xfrm>
        <a:prstGeom prst="rect">
          <a:avLst/>
        </a:prstGeom>
        <a:solidFill>
          <a:srgbClr val="FFFFCC"/>
        </a:solidFill>
        <a:ln w="9525">
          <a:solidFill>
            <a:schemeClr val="tx1"/>
          </a:solidFill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824985</xdr:colOff>
      <xdr:row>8</xdr:row>
      <xdr:rowOff>293285</xdr:rowOff>
    </xdr:from>
    <xdr:to>
      <xdr:col>3</xdr:col>
      <xdr:colOff>976174</xdr:colOff>
      <xdr:row>8</xdr:row>
      <xdr:rowOff>293285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6EBFCEF-B550-417B-ACAE-D9CD7B3DE7E5}"/>
            </a:ext>
          </a:extLst>
        </xdr:cNvPr>
        <xdr:cNvSpPr/>
      </xdr:nvSpPr>
      <xdr:spPr>
        <a:xfrm>
          <a:off x="1729860" y="3084110"/>
          <a:ext cx="1799014" cy="0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1B76F-608A-4806-A582-508BAF597B9B}">
  <sheetPr>
    <pageSetUpPr fitToPage="1"/>
  </sheetPr>
  <dimension ref="A1:N40"/>
  <sheetViews>
    <sheetView workbookViewId="0">
      <pane xSplit="7" ySplit="2" topLeftCell="H3" activePane="bottomRight" state="frozen"/>
      <selection activeCell="A2" sqref="A2"/>
      <selection pane="topRight" activeCell="A2" sqref="A2"/>
      <selection pane="bottomLeft" activeCell="A2" sqref="A2"/>
      <selection pane="bottomRight" activeCell="B4" sqref="B4"/>
    </sheetView>
  </sheetViews>
  <sheetFormatPr defaultRowHeight="13.5" x14ac:dyDescent="0.15"/>
  <cols>
    <col min="1" max="1" width="20.75" style="4" bestFit="1" customWidth="1"/>
    <col min="2" max="2" width="3" style="17" customWidth="1"/>
    <col min="3" max="3" width="5.25" style="103" bestFit="1" customWidth="1"/>
    <col min="4" max="4" width="6.5" style="103" bestFit="1" customWidth="1"/>
    <col min="5" max="5" width="24" style="5" bestFit="1" customWidth="1"/>
    <col min="6" max="6" width="5.5" style="4" bestFit="1" customWidth="1"/>
    <col min="7" max="7" width="9.875" style="4" bestFit="1" customWidth="1"/>
    <col min="8" max="8" width="9" style="4"/>
    <col min="9" max="9" width="4.25" style="4" bestFit="1" customWidth="1"/>
    <col min="10" max="10" width="3" style="4" bestFit="1" customWidth="1"/>
    <col min="11" max="11" width="4.25" style="4" bestFit="1" customWidth="1"/>
    <col min="12" max="12" width="5.5" style="4" bestFit="1" customWidth="1"/>
    <col min="13" max="13" width="27.875" style="4" bestFit="1" customWidth="1"/>
    <col min="14" max="14" width="2.375" style="4" bestFit="1" customWidth="1"/>
    <col min="15" max="16384" width="9" style="4"/>
  </cols>
  <sheetData>
    <row r="1" spans="1:14" x14ac:dyDescent="0.15">
      <c r="A1" s="101">
        <v>44961</v>
      </c>
      <c r="D1" s="104"/>
      <c r="E1" s="17" t="s">
        <v>42</v>
      </c>
      <c r="F1" s="17" t="s">
        <v>40</v>
      </c>
      <c r="G1" s="17" t="s">
        <v>43</v>
      </c>
      <c r="J1" s="164">
        <f>+【共通】!$I$2</f>
        <v>44962</v>
      </c>
      <c r="K1" s="164"/>
      <c r="L1" s="164"/>
      <c r="M1" s="164"/>
      <c r="N1" s="4" t="s">
        <v>52</v>
      </c>
    </row>
    <row r="2" spans="1:14" ht="14.25" thickBot="1" x14ac:dyDescent="0.2">
      <c r="A2" s="101">
        <v>44962</v>
      </c>
      <c r="D2" s="104"/>
      <c r="E2" s="5" t="s">
        <v>41</v>
      </c>
      <c r="F2" s="4" t="s">
        <v>41</v>
      </c>
      <c r="G2" s="4" t="s">
        <v>41</v>
      </c>
      <c r="I2" s="4" t="s">
        <v>59</v>
      </c>
      <c r="J2" s="164"/>
      <c r="K2" s="164"/>
      <c r="L2" s="164"/>
      <c r="M2" s="164"/>
    </row>
    <row r="3" spans="1:14" ht="19.5" thickBot="1" x14ac:dyDescent="0.2">
      <c r="A3" s="19">
        <f>+$A$1</f>
        <v>44961</v>
      </c>
      <c r="B3" s="102">
        <v>5</v>
      </c>
      <c r="C3" s="103">
        <f>IF(A3&gt;0,COUNTIF(B$3:B3,B3),"")</f>
        <v>1</v>
      </c>
      <c r="D3" s="104">
        <f t="shared" ref="D3:D7" si="0">IF(ISERROR(B3*10+C3),"",B3*10+C3)</f>
        <v>51</v>
      </c>
      <c r="E3" s="1" t="s">
        <v>32</v>
      </c>
      <c r="F3" s="2">
        <v>1</v>
      </c>
      <c r="G3" s="3">
        <v>2500</v>
      </c>
      <c r="I3" s="38">
        <f>+DAY(【共通】!$I$2)</f>
        <v>5</v>
      </c>
      <c r="J3" s="17">
        <f t="shared" ref="J3:J15" si="1">+IF(I3=4,1,IF(I3=5,9,0))</f>
        <v>9</v>
      </c>
      <c r="K3" s="17">
        <f>+COUNT($J$3:$J3)</f>
        <v>1</v>
      </c>
      <c r="L3" s="17">
        <f>+J3*10+K3</f>
        <v>91</v>
      </c>
      <c r="M3" s="18" t="str">
        <f t="shared" ref="M3:M7" si="2">IF(ISERROR(VLOOKUP($L3,$D:$E,2,0)),"",VLOOKUP($L3,$D:$E,2,0))</f>
        <v>フレッシュ（大学生）</v>
      </c>
    </row>
    <row r="4" spans="1:14" ht="18.75" x14ac:dyDescent="0.15">
      <c r="A4" s="19">
        <f>+$A$3</f>
        <v>44961</v>
      </c>
      <c r="B4" s="17">
        <f>+B3</f>
        <v>5</v>
      </c>
      <c r="C4" s="103">
        <f>IF(A4&gt;0,COUNTIF(B$3:B4,B4),"")</f>
        <v>2</v>
      </c>
      <c r="D4" s="104">
        <f t="shared" si="0"/>
        <v>52</v>
      </c>
      <c r="E4" s="1" t="s">
        <v>33</v>
      </c>
      <c r="F4" s="2">
        <f>+F3</f>
        <v>1</v>
      </c>
      <c r="G4" s="3">
        <v>2500</v>
      </c>
      <c r="I4" s="38">
        <f>+DAY(【共通】!$I$2)</f>
        <v>5</v>
      </c>
      <c r="J4" s="17">
        <f t="shared" si="1"/>
        <v>9</v>
      </c>
      <c r="K4" s="17">
        <f>+COUNT($J$3:$J4)</f>
        <v>2</v>
      </c>
      <c r="L4" s="17">
        <f t="shared" ref="L4:L15" si="3">+J4*10+K4</f>
        <v>92</v>
      </c>
      <c r="M4" s="18" t="str">
        <f t="shared" si="2"/>
        <v>フレッシュ（一般）</v>
      </c>
    </row>
    <row r="5" spans="1:14" ht="18.75" x14ac:dyDescent="0.15">
      <c r="A5" s="19">
        <f t="shared" ref="A5:A12" si="4">+$A$3</f>
        <v>44961</v>
      </c>
      <c r="B5" s="17">
        <f t="shared" ref="B5:B12" si="5">+B4</f>
        <v>5</v>
      </c>
      <c r="C5" s="103">
        <f>IF(A5&gt;0,COUNTIF(B$3:B5,B5),"")</f>
        <v>3</v>
      </c>
      <c r="D5" s="104">
        <f t="shared" si="0"/>
        <v>53</v>
      </c>
      <c r="E5" s="1" t="s">
        <v>10</v>
      </c>
      <c r="F5" s="2">
        <f t="shared" ref="F5:F31" si="6">+F4</f>
        <v>1</v>
      </c>
      <c r="G5" s="3">
        <v>3100</v>
      </c>
      <c r="I5" s="38">
        <f>+DAY(【共通】!$I$2)</f>
        <v>5</v>
      </c>
      <c r="J5" s="17">
        <f t="shared" si="1"/>
        <v>9</v>
      </c>
      <c r="K5" s="17">
        <f>+COUNT($J$3:$J5)</f>
        <v>3</v>
      </c>
      <c r="L5" s="17">
        <f t="shared" si="3"/>
        <v>93</v>
      </c>
      <c r="M5" s="18" t="str">
        <f t="shared" si="2"/>
        <v>ＢＢ</v>
      </c>
    </row>
    <row r="6" spans="1:14" ht="18.75" x14ac:dyDescent="0.15">
      <c r="A6" s="19">
        <f t="shared" si="4"/>
        <v>44961</v>
      </c>
      <c r="B6" s="17">
        <f t="shared" si="5"/>
        <v>5</v>
      </c>
      <c r="C6" s="103">
        <f>IF(A6&gt;0,COUNTIF(B$3:B6,B6),"")</f>
        <v>4</v>
      </c>
      <c r="D6" s="104">
        <f t="shared" si="0"/>
        <v>54</v>
      </c>
      <c r="E6" s="1" t="s">
        <v>11</v>
      </c>
      <c r="F6" s="2">
        <f t="shared" si="6"/>
        <v>1</v>
      </c>
      <c r="G6" s="3">
        <v>2500</v>
      </c>
      <c r="I6" s="38">
        <f>+DAY(【共通】!$I$2)</f>
        <v>5</v>
      </c>
      <c r="J6" s="17">
        <f t="shared" si="1"/>
        <v>9</v>
      </c>
      <c r="K6" s="17">
        <f>+COUNT($J$3:$J6)</f>
        <v>4</v>
      </c>
      <c r="L6" s="17">
        <f t="shared" si="3"/>
        <v>94</v>
      </c>
      <c r="M6" s="18" t="str">
        <f t="shared" si="2"/>
        <v>ＣＰ</v>
      </c>
    </row>
    <row r="7" spans="1:14" ht="18.75" x14ac:dyDescent="0.15">
      <c r="A7" s="19">
        <f t="shared" si="4"/>
        <v>44961</v>
      </c>
      <c r="B7" s="17">
        <f t="shared" si="5"/>
        <v>5</v>
      </c>
      <c r="C7" s="103">
        <f>IF(A7&gt;0,COUNTIF(B$3:B7,B7),"")</f>
        <v>5</v>
      </c>
      <c r="D7" s="104">
        <f t="shared" si="0"/>
        <v>55</v>
      </c>
      <c r="E7" s="1" t="s">
        <v>38</v>
      </c>
      <c r="F7" s="2">
        <f t="shared" si="6"/>
        <v>1</v>
      </c>
      <c r="G7" s="3">
        <v>2800</v>
      </c>
      <c r="I7" s="38">
        <f>+DAY(【共通】!$I$2)</f>
        <v>5</v>
      </c>
      <c r="J7" s="17">
        <f t="shared" si="1"/>
        <v>9</v>
      </c>
      <c r="K7" s="17">
        <f>+COUNT($J$3:$J7)</f>
        <v>5</v>
      </c>
      <c r="L7" s="17">
        <f t="shared" si="3"/>
        <v>95</v>
      </c>
      <c r="M7" s="18" t="str">
        <f t="shared" si="2"/>
        <v>ＣＰマスターズ</v>
      </c>
    </row>
    <row r="8" spans="1:14" ht="18.75" x14ac:dyDescent="0.15">
      <c r="A8" s="19"/>
      <c r="B8" s="17">
        <f t="shared" si="5"/>
        <v>5</v>
      </c>
      <c r="C8" s="103" t="str">
        <f>IF(A8&gt;0,COUNTIF(B$3:B8,B8),"")</f>
        <v/>
      </c>
      <c r="D8" s="104" t="str">
        <f>IF(ISERROR(B8*10+C8),"",B8*10+C8)</f>
        <v/>
      </c>
      <c r="E8" s="5" t="s">
        <v>41</v>
      </c>
      <c r="F8" s="2" t="s">
        <v>41</v>
      </c>
      <c r="G8" s="6" t="s">
        <v>41</v>
      </c>
      <c r="I8" s="38">
        <f>+DAY(【共通】!$I$2)</f>
        <v>5</v>
      </c>
      <c r="J8" s="17">
        <f t="shared" si="1"/>
        <v>9</v>
      </c>
      <c r="K8" s="17">
        <f>+COUNT($J$3:$J8)</f>
        <v>6</v>
      </c>
      <c r="L8" s="17">
        <f t="shared" si="3"/>
        <v>96</v>
      </c>
      <c r="M8" s="18" t="str">
        <f>IF(ISERROR(VLOOKUP($L8,$D:$E,2,0)),"",VLOOKUP($L8,$D:$E,2,0))</f>
        <v/>
      </c>
    </row>
    <row r="9" spans="1:14" ht="18.75" x14ac:dyDescent="0.15">
      <c r="A9" s="19">
        <f t="shared" si="4"/>
        <v>44961</v>
      </c>
      <c r="B9" s="17">
        <f t="shared" si="5"/>
        <v>5</v>
      </c>
      <c r="C9" s="103">
        <f>IF(A9&gt;0,COUNTIF(B$3:B9,B9),"")</f>
        <v>7</v>
      </c>
      <c r="D9" s="104">
        <f t="shared" ref="D9:D12" si="7">IF(ISERROR(B9*10+C9),"",B9*10+C9)</f>
        <v>57</v>
      </c>
      <c r="E9" s="7" t="s">
        <v>39</v>
      </c>
      <c r="F9" s="2">
        <v>2</v>
      </c>
      <c r="G9" s="8">
        <v>2800</v>
      </c>
      <c r="I9" s="38">
        <f>+DAY(【共通】!$I$2)</f>
        <v>5</v>
      </c>
      <c r="J9" s="17">
        <f t="shared" si="1"/>
        <v>9</v>
      </c>
      <c r="K9" s="17">
        <f>+COUNT($J$3:$J9)</f>
        <v>7</v>
      </c>
      <c r="L9" s="17">
        <f t="shared" si="3"/>
        <v>97</v>
      </c>
      <c r="M9" s="18" t="str">
        <f t="shared" ref="M9:M21" si="8">IF(ISERROR(VLOOKUP($L9,$D:$E,2,0)),"",VLOOKUP($L9,$D:$E,2,0))</f>
        <v>ＲＣマスターズ（40）</v>
      </c>
    </row>
    <row r="10" spans="1:14" ht="18.75" x14ac:dyDescent="0.15">
      <c r="A10" s="19">
        <f t="shared" si="4"/>
        <v>44961</v>
      </c>
      <c r="B10" s="17">
        <f t="shared" si="5"/>
        <v>5</v>
      </c>
      <c r="C10" s="103">
        <f>IF(A10&gt;0,COUNTIF(B$3:B10,B10),"")</f>
        <v>8</v>
      </c>
      <c r="D10" s="104">
        <f t="shared" si="7"/>
        <v>58</v>
      </c>
      <c r="E10" s="7" t="s">
        <v>23</v>
      </c>
      <c r="F10" s="2">
        <f t="shared" si="6"/>
        <v>2</v>
      </c>
      <c r="G10" s="8">
        <v>2800</v>
      </c>
      <c r="I10" s="38">
        <f>+DAY(【共通】!$I$2)</f>
        <v>5</v>
      </c>
      <c r="J10" s="17">
        <f t="shared" si="1"/>
        <v>9</v>
      </c>
      <c r="K10" s="17">
        <f>+COUNT($J$3:$J10)</f>
        <v>8</v>
      </c>
      <c r="L10" s="17">
        <f t="shared" si="3"/>
        <v>98</v>
      </c>
      <c r="M10" s="18" t="str">
        <f t="shared" si="8"/>
        <v>ＲＣマスターズ（50）</v>
      </c>
    </row>
    <row r="11" spans="1:14" ht="18.75" x14ac:dyDescent="0.15">
      <c r="A11" s="19"/>
      <c r="B11" s="17">
        <f t="shared" si="5"/>
        <v>5</v>
      </c>
      <c r="C11" s="103" t="str">
        <f>IF(A11&gt;0,COUNTIF(B$3:B11,B11),"")</f>
        <v/>
      </c>
      <c r="D11" s="104" t="str">
        <f t="shared" si="7"/>
        <v/>
      </c>
      <c r="E11" s="5" t="s">
        <v>41</v>
      </c>
      <c r="F11" s="2" t="s">
        <v>41</v>
      </c>
      <c r="G11" s="6" t="s">
        <v>41</v>
      </c>
      <c r="I11" s="38">
        <f>+DAY(【共通】!$I$2)</f>
        <v>5</v>
      </c>
      <c r="J11" s="17">
        <f t="shared" si="1"/>
        <v>9</v>
      </c>
      <c r="K11" s="17">
        <f>+COUNT($J$3:$J11)</f>
        <v>9</v>
      </c>
      <c r="L11" s="17">
        <f>+J11*10+K11</f>
        <v>99</v>
      </c>
      <c r="M11" s="18" t="str">
        <f t="shared" si="8"/>
        <v>ＲＣマスターズ（60）</v>
      </c>
    </row>
    <row r="12" spans="1:14" ht="18.75" x14ac:dyDescent="0.15">
      <c r="A12" s="19">
        <f t="shared" si="4"/>
        <v>44961</v>
      </c>
      <c r="B12" s="17">
        <f t="shared" si="5"/>
        <v>5</v>
      </c>
      <c r="C12" s="103">
        <f>IF(A12&gt;0,COUNTIF(B$3:B12,B12),"")</f>
        <v>10</v>
      </c>
      <c r="D12" s="104">
        <f t="shared" si="7"/>
        <v>60</v>
      </c>
      <c r="E12" s="9" t="s">
        <v>24</v>
      </c>
      <c r="F12" s="2">
        <v>3</v>
      </c>
      <c r="G12" s="10">
        <v>2800</v>
      </c>
      <c r="I12" s="38">
        <f>+DAY(【共通】!$I$2)</f>
        <v>5</v>
      </c>
      <c r="J12" s="17">
        <f t="shared" si="1"/>
        <v>9</v>
      </c>
      <c r="K12" s="17">
        <f>+COUNT($J$3:$J12)</f>
        <v>10</v>
      </c>
      <c r="L12" s="17">
        <f t="shared" si="3"/>
        <v>100</v>
      </c>
      <c r="M12" s="18" t="str">
        <f t="shared" si="8"/>
        <v>ＲＣマスターズ（70）</v>
      </c>
    </row>
    <row r="13" spans="1:14" ht="18.75" x14ac:dyDescent="0.15">
      <c r="A13" s="19"/>
      <c r="D13" s="105"/>
      <c r="E13" s="11" t="s">
        <v>41</v>
      </c>
      <c r="F13" s="12" t="s">
        <v>41</v>
      </c>
      <c r="G13" s="13" t="s">
        <v>41</v>
      </c>
      <c r="I13" s="38">
        <f>+DAY(【共通】!$I$2)</f>
        <v>5</v>
      </c>
      <c r="J13" s="17">
        <f t="shared" si="1"/>
        <v>9</v>
      </c>
      <c r="K13" s="17">
        <f>+COUNT($J$3:$J13)</f>
        <v>11</v>
      </c>
      <c r="L13" s="17">
        <f t="shared" si="3"/>
        <v>101</v>
      </c>
      <c r="M13" s="18" t="str">
        <f t="shared" si="8"/>
        <v>ＲＣ総合①（中学生）</v>
      </c>
    </row>
    <row r="14" spans="1:14" ht="19.5" thickBot="1" x14ac:dyDescent="0.2">
      <c r="A14" s="19"/>
      <c r="D14" s="104"/>
      <c r="E14" s="14" t="s">
        <v>41</v>
      </c>
      <c r="F14" s="2" t="s">
        <v>41</v>
      </c>
      <c r="G14" s="3" t="s">
        <v>41</v>
      </c>
      <c r="I14" s="38">
        <f>+DAY(【共通】!$I$2)</f>
        <v>5</v>
      </c>
      <c r="J14" s="17">
        <f t="shared" si="1"/>
        <v>9</v>
      </c>
      <c r="K14" s="17">
        <f>+COUNT($J$3:$J14)</f>
        <v>12</v>
      </c>
      <c r="L14" s="17">
        <f t="shared" si="3"/>
        <v>102</v>
      </c>
      <c r="M14" s="18" t="str">
        <f t="shared" si="8"/>
        <v>ＲＣ総合①（高校生）</v>
      </c>
    </row>
    <row r="15" spans="1:14" ht="19.5" thickBot="1" x14ac:dyDescent="0.2">
      <c r="A15" s="19">
        <f>$A$2</f>
        <v>44962</v>
      </c>
      <c r="B15" s="102">
        <v>9</v>
      </c>
      <c r="C15" s="103">
        <f>IF(A15&gt;0,COUNTIF(B$3:B15,B15),"")</f>
        <v>1</v>
      </c>
      <c r="D15" s="104">
        <f t="shared" ref="D15:D31" si="9">IF(ISERROR(B15*10+C15),"",B15*10+C15)</f>
        <v>91</v>
      </c>
      <c r="E15" s="14" t="s">
        <v>35</v>
      </c>
      <c r="F15" s="2">
        <v>4</v>
      </c>
      <c r="G15" s="3">
        <v>3100</v>
      </c>
      <c r="I15" s="38">
        <f>+DAY(【共通】!$I$2)</f>
        <v>5</v>
      </c>
      <c r="J15" s="17">
        <f t="shared" si="1"/>
        <v>9</v>
      </c>
      <c r="K15" s="17">
        <f>+COUNT($J$3:$J15)</f>
        <v>13</v>
      </c>
      <c r="L15" s="17">
        <f t="shared" si="3"/>
        <v>103</v>
      </c>
      <c r="M15" s="18" t="str">
        <f t="shared" si="8"/>
        <v>ＲＣ総合①（一般・大学生）</v>
      </c>
    </row>
    <row r="16" spans="1:14" ht="18.75" x14ac:dyDescent="0.15">
      <c r="A16" s="19">
        <f>+$A$15</f>
        <v>44962</v>
      </c>
      <c r="B16" s="17">
        <f>+B15</f>
        <v>9</v>
      </c>
      <c r="C16" s="103">
        <f>IF(A16&gt;0,COUNTIF(B$3:B16,B16),"")</f>
        <v>2</v>
      </c>
      <c r="D16" s="104">
        <f t="shared" si="9"/>
        <v>92</v>
      </c>
      <c r="E16" s="14" t="s">
        <v>25</v>
      </c>
      <c r="F16" s="2">
        <f t="shared" si="6"/>
        <v>4</v>
      </c>
      <c r="G16" s="3">
        <v>3100</v>
      </c>
      <c r="I16" s="38">
        <f>+DAY(【共通】!$I$2)</f>
        <v>5</v>
      </c>
      <c r="J16" s="17">
        <f t="shared" ref="J16:J21" si="10">+IF(I16=4,1,IF(I16=5,9,0))</f>
        <v>9</v>
      </c>
      <c r="K16" s="17">
        <f>+COUNT($J$3:$J16)</f>
        <v>14</v>
      </c>
      <c r="L16" s="17">
        <f t="shared" ref="L16:L21" si="11">+J16*10+K16</f>
        <v>104</v>
      </c>
      <c r="M16" s="18" t="str">
        <f t="shared" si="8"/>
        <v/>
      </c>
    </row>
    <row r="17" spans="1:13" ht="18.75" x14ac:dyDescent="0.15">
      <c r="A17" s="19">
        <f t="shared" ref="A17:A31" si="12">+$A$15</f>
        <v>44962</v>
      </c>
      <c r="B17" s="17">
        <f t="shared" ref="B17:B20" si="13">+B16</f>
        <v>9</v>
      </c>
      <c r="C17" s="103">
        <f>IF(A17&gt;0,COUNTIF(B$3:B17,B17),"")</f>
        <v>3</v>
      </c>
      <c r="D17" s="104">
        <f t="shared" si="9"/>
        <v>93</v>
      </c>
      <c r="E17" s="14" t="s">
        <v>19</v>
      </c>
      <c r="F17" s="2">
        <f>+F19</f>
        <v>4</v>
      </c>
      <c r="G17" s="3">
        <v>3100</v>
      </c>
      <c r="I17" s="38">
        <f>+DAY(【共通】!$I$2)</f>
        <v>5</v>
      </c>
      <c r="J17" s="17">
        <f t="shared" si="10"/>
        <v>9</v>
      </c>
      <c r="K17" s="17">
        <f>+COUNT($J$3:$J17)</f>
        <v>15</v>
      </c>
      <c r="L17" s="17">
        <f t="shared" si="11"/>
        <v>105</v>
      </c>
      <c r="M17" s="18" t="str">
        <f t="shared" si="8"/>
        <v>ＲＣ総合②（中学生）</v>
      </c>
    </row>
    <row r="18" spans="1:13" ht="18.75" x14ac:dyDescent="0.15">
      <c r="A18" s="19">
        <f t="shared" si="12"/>
        <v>44962</v>
      </c>
      <c r="B18" s="17">
        <f t="shared" si="13"/>
        <v>9</v>
      </c>
      <c r="C18" s="103">
        <f>IF(A18&gt;0,COUNTIF(B$3:B18,B18),"")</f>
        <v>4</v>
      </c>
      <c r="D18" s="104">
        <f t="shared" si="9"/>
        <v>94</v>
      </c>
      <c r="E18" s="14" t="s">
        <v>16</v>
      </c>
      <c r="F18" s="2">
        <f>+F16</f>
        <v>4</v>
      </c>
      <c r="G18" s="3">
        <v>3100</v>
      </c>
      <c r="I18" s="38">
        <f>+DAY(【共通】!$I$2)</f>
        <v>5</v>
      </c>
      <c r="J18" s="17">
        <f t="shared" si="10"/>
        <v>9</v>
      </c>
      <c r="K18" s="17">
        <f>+COUNT($J$3:$J18)</f>
        <v>16</v>
      </c>
      <c r="L18" s="17">
        <f t="shared" si="11"/>
        <v>106</v>
      </c>
      <c r="M18" s="18" t="str">
        <f t="shared" si="8"/>
        <v>ＲＣ総合②（高校生）</v>
      </c>
    </row>
    <row r="19" spans="1:13" ht="18.75" x14ac:dyDescent="0.15">
      <c r="A19" s="19">
        <f t="shared" si="12"/>
        <v>44962</v>
      </c>
      <c r="B19" s="17">
        <f t="shared" si="13"/>
        <v>9</v>
      </c>
      <c r="C19" s="103">
        <f>IF(A19&gt;0,COUNTIF(B$3:B19,B19),"")</f>
        <v>5</v>
      </c>
      <c r="D19" s="104">
        <f t="shared" si="9"/>
        <v>95</v>
      </c>
      <c r="E19" s="14" t="s">
        <v>34</v>
      </c>
      <c r="F19" s="2">
        <f t="shared" si="6"/>
        <v>4</v>
      </c>
      <c r="G19" s="3">
        <v>3100</v>
      </c>
      <c r="I19" s="38">
        <f>+DAY(【共通】!$I$2)</f>
        <v>5</v>
      </c>
      <c r="J19" s="17">
        <f t="shared" si="10"/>
        <v>9</v>
      </c>
      <c r="K19" s="17">
        <f>+COUNT($J$3:$J19)</f>
        <v>17</v>
      </c>
      <c r="L19" s="17">
        <f t="shared" si="11"/>
        <v>107</v>
      </c>
      <c r="M19" s="18" t="str">
        <f t="shared" si="8"/>
        <v>ＲＣ総合②（一般・大学生）</v>
      </c>
    </row>
    <row r="20" spans="1:13" ht="18.75" x14ac:dyDescent="0.15">
      <c r="A20" s="19"/>
      <c r="B20" s="17">
        <f t="shared" si="13"/>
        <v>9</v>
      </c>
      <c r="C20" s="103" t="str">
        <f>IF(A20&gt;0,COUNTIF(B$3:B20,B20),"")</f>
        <v/>
      </c>
      <c r="D20" s="104" t="str">
        <f t="shared" si="9"/>
        <v/>
      </c>
      <c r="E20" s="5" t="s">
        <v>41</v>
      </c>
      <c r="F20" s="2" t="s">
        <v>41</v>
      </c>
      <c r="G20" s="6" t="s">
        <v>41</v>
      </c>
      <c r="I20" s="38">
        <f>+DAY(【共通】!$I$2)</f>
        <v>5</v>
      </c>
      <c r="J20" s="17">
        <f t="shared" si="10"/>
        <v>9</v>
      </c>
      <c r="K20" s="17">
        <f>+COUNT($J$3:$J20)</f>
        <v>18</v>
      </c>
      <c r="L20" s="17">
        <f t="shared" si="11"/>
        <v>108</v>
      </c>
      <c r="M20" s="18" t="str">
        <f t="shared" si="8"/>
        <v/>
      </c>
    </row>
    <row r="21" spans="1:13" ht="18.75" x14ac:dyDescent="0.15">
      <c r="A21" s="19">
        <f t="shared" si="12"/>
        <v>44962</v>
      </c>
      <c r="B21" s="17">
        <f t="shared" ref="B21:B31" si="14">+B20</f>
        <v>9</v>
      </c>
      <c r="C21" s="103">
        <f>IF(A21&gt;0,COUNTIF(B$3:B21,B21),"")</f>
        <v>7</v>
      </c>
      <c r="D21" s="104">
        <f t="shared" si="9"/>
        <v>97</v>
      </c>
      <c r="E21" s="14" t="s">
        <v>20</v>
      </c>
      <c r="F21" s="2">
        <f>+F27</f>
        <v>5</v>
      </c>
      <c r="G21" s="15">
        <v>3100</v>
      </c>
      <c r="I21" s="38">
        <f>+DAY(【共通】!$I$2)</f>
        <v>5</v>
      </c>
      <c r="J21" s="17">
        <f t="shared" si="10"/>
        <v>9</v>
      </c>
      <c r="K21" s="17">
        <f>+COUNT($J$3:$J21)</f>
        <v>19</v>
      </c>
      <c r="L21" s="17">
        <f t="shared" si="11"/>
        <v>109</v>
      </c>
      <c r="M21" s="18" t="str">
        <f t="shared" si="8"/>
        <v/>
      </c>
    </row>
    <row r="22" spans="1:13" x14ac:dyDescent="0.15">
      <c r="A22" s="19">
        <f t="shared" si="12"/>
        <v>44962</v>
      </c>
      <c r="B22" s="17">
        <f t="shared" si="14"/>
        <v>9</v>
      </c>
      <c r="C22" s="103">
        <f>IF(A22&gt;0,COUNTIF(B$3:B22,B22),"")</f>
        <v>8</v>
      </c>
      <c r="D22" s="104">
        <f t="shared" si="9"/>
        <v>98</v>
      </c>
      <c r="E22" s="14" t="s">
        <v>21</v>
      </c>
      <c r="F22" s="2">
        <f>+F21</f>
        <v>5</v>
      </c>
      <c r="G22" s="15">
        <v>3100</v>
      </c>
    </row>
    <row r="23" spans="1:13" x14ac:dyDescent="0.15">
      <c r="A23" s="19">
        <f t="shared" si="12"/>
        <v>44962</v>
      </c>
      <c r="B23" s="17">
        <f t="shared" si="14"/>
        <v>9</v>
      </c>
      <c r="C23" s="103">
        <f>IF(A23&gt;0,COUNTIF(B$3:B23,B23),"")</f>
        <v>9</v>
      </c>
      <c r="D23" s="104">
        <f t="shared" si="9"/>
        <v>99</v>
      </c>
      <c r="E23" s="14" t="s">
        <v>17</v>
      </c>
      <c r="F23" s="2">
        <f>+F22</f>
        <v>5</v>
      </c>
      <c r="G23" s="16">
        <v>3100</v>
      </c>
    </row>
    <row r="24" spans="1:13" x14ac:dyDescent="0.15">
      <c r="A24" s="19">
        <f t="shared" si="12"/>
        <v>44962</v>
      </c>
      <c r="B24" s="17">
        <f t="shared" si="14"/>
        <v>9</v>
      </c>
      <c r="C24" s="103">
        <f>IF(A24&gt;0,COUNTIF(B$3:B24,B24),"")</f>
        <v>10</v>
      </c>
      <c r="D24" s="104">
        <f t="shared" si="9"/>
        <v>100</v>
      </c>
      <c r="E24" s="14" t="s">
        <v>22</v>
      </c>
      <c r="F24" s="2">
        <f>+F23</f>
        <v>5</v>
      </c>
      <c r="G24" s="16">
        <v>3100</v>
      </c>
    </row>
    <row r="25" spans="1:13" x14ac:dyDescent="0.15">
      <c r="A25" s="19">
        <f t="shared" si="12"/>
        <v>44962</v>
      </c>
      <c r="B25" s="17">
        <f t="shared" si="14"/>
        <v>9</v>
      </c>
      <c r="C25" s="103">
        <f>IF(A25&gt;0,COUNTIF(B$3:B25,B25),"")</f>
        <v>11</v>
      </c>
      <c r="D25" s="104">
        <f t="shared" si="9"/>
        <v>101</v>
      </c>
      <c r="E25" s="14" t="s">
        <v>26</v>
      </c>
      <c r="F25" s="2">
        <v>5</v>
      </c>
      <c r="G25" s="15">
        <v>2500</v>
      </c>
    </row>
    <row r="26" spans="1:13" x14ac:dyDescent="0.15">
      <c r="A26" s="19">
        <f t="shared" si="12"/>
        <v>44962</v>
      </c>
      <c r="B26" s="17">
        <f t="shared" si="14"/>
        <v>9</v>
      </c>
      <c r="C26" s="103">
        <f>IF(A26&gt;0,COUNTIF(B$3:B26,B26),"")</f>
        <v>12</v>
      </c>
      <c r="D26" s="104">
        <f t="shared" si="9"/>
        <v>102</v>
      </c>
      <c r="E26" s="14" t="s">
        <v>27</v>
      </c>
      <c r="F26" s="2">
        <f t="shared" si="6"/>
        <v>5</v>
      </c>
      <c r="G26" s="15">
        <v>2800</v>
      </c>
    </row>
    <row r="27" spans="1:13" x14ac:dyDescent="0.15">
      <c r="A27" s="19">
        <f t="shared" si="12"/>
        <v>44962</v>
      </c>
      <c r="B27" s="17">
        <f t="shared" si="14"/>
        <v>9</v>
      </c>
      <c r="C27" s="103">
        <f>IF(A27&gt;0,COUNTIF(B$3:B27,B27),"")</f>
        <v>13</v>
      </c>
      <c r="D27" s="104">
        <f t="shared" si="9"/>
        <v>103</v>
      </c>
      <c r="E27" s="14" t="s">
        <v>28</v>
      </c>
      <c r="F27" s="2">
        <f t="shared" si="6"/>
        <v>5</v>
      </c>
      <c r="G27" s="15">
        <v>3100</v>
      </c>
    </row>
    <row r="28" spans="1:13" x14ac:dyDescent="0.15">
      <c r="A28" s="19"/>
      <c r="B28" s="17">
        <f t="shared" si="14"/>
        <v>9</v>
      </c>
      <c r="C28" s="103" t="str">
        <f>IF(A28&gt;0,COUNTIF(B$3:B28,B28),"")</f>
        <v/>
      </c>
      <c r="D28" s="104" t="str">
        <f t="shared" si="9"/>
        <v/>
      </c>
      <c r="E28" s="5" t="s">
        <v>41</v>
      </c>
      <c r="F28" s="2" t="s">
        <v>41</v>
      </c>
      <c r="G28" s="6" t="s">
        <v>41</v>
      </c>
    </row>
    <row r="29" spans="1:13" x14ac:dyDescent="0.15">
      <c r="A29" s="19">
        <f t="shared" si="12"/>
        <v>44962</v>
      </c>
      <c r="B29" s="17">
        <f t="shared" si="14"/>
        <v>9</v>
      </c>
      <c r="C29" s="103">
        <f>IF(A29&gt;0,COUNTIF(B$3:B29,B29),"")</f>
        <v>15</v>
      </c>
      <c r="D29" s="104">
        <f t="shared" si="9"/>
        <v>105</v>
      </c>
      <c r="E29" s="5" t="s">
        <v>29</v>
      </c>
      <c r="F29" s="2">
        <v>6</v>
      </c>
      <c r="G29" s="6">
        <v>2500</v>
      </c>
    </row>
    <row r="30" spans="1:13" x14ac:dyDescent="0.15">
      <c r="A30" s="19">
        <f t="shared" si="12"/>
        <v>44962</v>
      </c>
      <c r="B30" s="17">
        <f t="shared" si="14"/>
        <v>9</v>
      </c>
      <c r="C30" s="103">
        <f>IF(A30&gt;0,COUNTIF(B$3:B30,B30),"")</f>
        <v>16</v>
      </c>
      <c r="D30" s="104">
        <f t="shared" si="9"/>
        <v>106</v>
      </c>
      <c r="E30" s="5" t="s">
        <v>30</v>
      </c>
      <c r="F30" s="2">
        <f t="shared" si="6"/>
        <v>6</v>
      </c>
      <c r="G30" s="6">
        <v>2800</v>
      </c>
    </row>
    <row r="31" spans="1:13" x14ac:dyDescent="0.15">
      <c r="A31" s="19">
        <f t="shared" si="12"/>
        <v>44962</v>
      </c>
      <c r="B31" s="17">
        <f t="shared" si="14"/>
        <v>9</v>
      </c>
      <c r="C31" s="103">
        <f>IF(A31&gt;0,COUNTIF(B$3:B31,B31),"")</f>
        <v>17</v>
      </c>
      <c r="D31" s="104">
        <f t="shared" si="9"/>
        <v>107</v>
      </c>
      <c r="E31" s="5" t="s">
        <v>31</v>
      </c>
      <c r="F31" s="2">
        <f t="shared" si="6"/>
        <v>6</v>
      </c>
      <c r="G31" s="6">
        <v>3100</v>
      </c>
    </row>
    <row r="32" spans="1:13" x14ac:dyDescent="0.15">
      <c r="D32" s="104"/>
      <c r="E32" s="5" t="s">
        <v>41</v>
      </c>
      <c r="F32" s="4" t="s">
        <v>41</v>
      </c>
      <c r="G32" s="6" t="s">
        <v>41</v>
      </c>
    </row>
    <row r="33" spans="4:7" x14ac:dyDescent="0.15">
      <c r="D33" s="104"/>
      <c r="E33" s="5" t="s">
        <v>41</v>
      </c>
      <c r="F33" s="4" t="s">
        <v>41</v>
      </c>
      <c r="G33" s="6" t="s">
        <v>41</v>
      </c>
    </row>
    <row r="34" spans="4:7" x14ac:dyDescent="0.15">
      <c r="E34" s="5" t="s">
        <v>41</v>
      </c>
      <c r="F34" s="4" t="s">
        <v>41</v>
      </c>
      <c r="G34" s="4" t="s">
        <v>41</v>
      </c>
    </row>
    <row r="35" spans="4:7" x14ac:dyDescent="0.15">
      <c r="E35" s="5" t="s">
        <v>41</v>
      </c>
      <c r="F35" s="4" t="s">
        <v>41</v>
      </c>
      <c r="G35" s="4" t="s">
        <v>41</v>
      </c>
    </row>
    <row r="36" spans="4:7" x14ac:dyDescent="0.15">
      <c r="E36" s="5" t="s">
        <v>41</v>
      </c>
      <c r="F36" s="4" t="s">
        <v>41</v>
      </c>
      <c r="G36" s="4" t="s">
        <v>41</v>
      </c>
    </row>
    <row r="38" spans="4:7" x14ac:dyDescent="0.15">
      <c r="E38" s="4"/>
    </row>
    <row r="39" spans="4:7" x14ac:dyDescent="0.15">
      <c r="E39" s="4"/>
    </row>
    <row r="40" spans="4:7" x14ac:dyDescent="0.15">
      <c r="E40" s="4"/>
    </row>
  </sheetData>
  <autoFilter ref="E2:G40" xr:uid="{BDA1B76F-608A-4806-A582-508BAF597B9B}"/>
  <sortState xmlns:xlrd2="http://schemas.microsoft.com/office/spreadsheetml/2017/richdata2" ref="F38:G40">
    <sortCondition ref="F38:F40"/>
  </sortState>
  <mergeCells count="1">
    <mergeCell ref="J1:M2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06421-3E9F-40B2-989C-D196D9A52063}">
  <sheetPr>
    <pageSetUpPr fitToPage="1"/>
  </sheetPr>
  <dimension ref="A1:M53"/>
  <sheetViews>
    <sheetView showGridLines="0" showRowColHeaders="0" zoomScale="85" zoomScaleNormal="85" workbookViewId="0">
      <pane xSplit="2" ySplit="14" topLeftCell="C27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0" defaultRowHeight="18.75" x14ac:dyDescent="0.45"/>
  <cols>
    <col min="1" max="1" width="6.625" style="45" customWidth="1"/>
    <col min="2" max="2" width="5.25" style="45" bestFit="1" customWidth="1"/>
    <col min="3" max="4" width="21.625" style="45" customWidth="1"/>
    <col min="5" max="5" width="7.625" style="45" customWidth="1"/>
    <col min="6" max="7" width="21.625" style="45" customWidth="1"/>
    <col min="8" max="8" width="12.375" style="45" customWidth="1"/>
    <col min="9" max="9" width="21.625" style="45" customWidth="1"/>
    <col min="10" max="10" width="7.625" style="45" customWidth="1"/>
    <col min="11" max="11" width="21.625" style="45" customWidth="1"/>
    <col min="12" max="12" width="6.625" style="45" customWidth="1"/>
    <col min="13" max="13" width="12.625" style="44" hidden="1" customWidth="1"/>
    <col min="14" max="16384" width="9" style="45" hidden="1"/>
  </cols>
  <sheetData>
    <row r="1" spans="1:13" ht="57.75" thickBot="1" x14ac:dyDescent="0.7">
      <c r="A1" s="93" t="s">
        <v>14</v>
      </c>
      <c r="B1" s="43"/>
      <c r="C1" s="98">
        <v>51</v>
      </c>
      <c r="D1" s="99"/>
      <c r="E1" s="100" t="s">
        <v>61</v>
      </c>
      <c r="F1" s="99"/>
      <c r="G1" s="99"/>
      <c r="H1" s="99"/>
      <c r="I1" s="99"/>
      <c r="J1" s="99"/>
      <c r="K1" s="99"/>
      <c r="L1" s="93" t="s">
        <v>14</v>
      </c>
    </row>
    <row r="2" spans="1:13" ht="29.25" thickBot="1" x14ac:dyDescent="0.5">
      <c r="A2" s="46" t="s">
        <v>0</v>
      </c>
      <c r="C2" s="80" t="s">
        <v>48</v>
      </c>
      <c r="D2" s="193"/>
      <c r="E2" s="194"/>
      <c r="F2" s="195"/>
      <c r="G2" s="167" t="s">
        <v>49</v>
      </c>
      <c r="H2" s="168"/>
      <c r="I2" s="169">
        <v>44962</v>
      </c>
      <c r="J2" s="170"/>
      <c r="K2" s="171"/>
    </row>
    <row r="3" spans="1:13" ht="23.25" thickBot="1" x14ac:dyDescent="0.5">
      <c r="A3" s="46" t="s">
        <v>0</v>
      </c>
      <c r="C3" s="79" t="s">
        <v>55</v>
      </c>
      <c r="D3" s="196"/>
      <c r="E3" s="197"/>
      <c r="F3" s="198"/>
      <c r="G3" s="187" t="s">
        <v>13</v>
      </c>
      <c r="H3" s="188"/>
      <c r="I3" s="172"/>
      <c r="J3" s="173"/>
      <c r="K3" s="174"/>
      <c r="M3" s="44">
        <f>+COUNTIF($M$13:$M$35,$I$3)</f>
        <v>0</v>
      </c>
    </row>
    <row r="4" spans="1:13" ht="22.5" x14ac:dyDescent="0.45">
      <c r="A4" s="46" t="s">
        <v>0</v>
      </c>
      <c r="C4" s="175" t="s">
        <v>54</v>
      </c>
      <c r="D4" s="177"/>
      <c r="E4" s="178"/>
      <c r="F4" s="179"/>
      <c r="G4" s="189" t="s">
        <v>37</v>
      </c>
      <c r="H4" s="190"/>
      <c r="I4" s="199"/>
      <c r="J4" s="200"/>
      <c r="K4" s="201"/>
    </row>
    <row r="5" spans="1:13" ht="23.25" thickBot="1" x14ac:dyDescent="0.5">
      <c r="A5" s="46" t="s">
        <v>0</v>
      </c>
      <c r="C5" s="176"/>
      <c r="D5" s="180"/>
      <c r="E5" s="181"/>
      <c r="F5" s="182"/>
      <c r="G5" s="191" t="s">
        <v>36</v>
      </c>
      <c r="H5" s="192"/>
      <c r="I5" s="202"/>
      <c r="J5" s="203"/>
      <c r="K5" s="204"/>
    </row>
    <row r="6" spans="1:13" x14ac:dyDescent="0.45">
      <c r="A6" s="47"/>
      <c r="E6" s="82"/>
    </row>
    <row r="7" spans="1:13" ht="22.5" x14ac:dyDescent="0.5">
      <c r="A7" s="47"/>
      <c r="B7" s="49"/>
      <c r="C7" s="86" t="s">
        <v>15</v>
      </c>
      <c r="D7" s="83"/>
      <c r="E7" s="81"/>
      <c r="F7" s="207" t="s">
        <v>51</v>
      </c>
      <c r="G7" s="50" t="s">
        <v>47</v>
      </c>
      <c r="H7" s="51" t="s">
        <v>50</v>
      </c>
      <c r="I7" s="52">
        <v>2500</v>
      </c>
      <c r="J7" s="94">
        <f t="shared" ref="J7:J8" si="0">+COUNTIF($K$15:$K$35,I7)</f>
        <v>0</v>
      </c>
      <c r="K7" s="89">
        <f>+I7*J7</f>
        <v>0</v>
      </c>
    </row>
    <row r="8" spans="1:13" ht="22.5" x14ac:dyDescent="0.5">
      <c r="A8" s="47"/>
      <c r="B8" s="49"/>
      <c r="C8" s="87" t="s">
        <v>56</v>
      </c>
      <c r="D8" s="84">
        <f>+COUNTIF($E$13:$E$35,$C8)</f>
        <v>0</v>
      </c>
      <c r="E8" s="81"/>
      <c r="F8" s="208"/>
      <c r="G8" s="53" t="s">
        <v>45</v>
      </c>
      <c r="H8" s="54" t="s">
        <v>50</v>
      </c>
      <c r="I8" s="55">
        <v>2800</v>
      </c>
      <c r="J8" s="95">
        <f t="shared" si="0"/>
        <v>0</v>
      </c>
      <c r="K8" s="90">
        <f>+I8*J8</f>
        <v>0</v>
      </c>
    </row>
    <row r="9" spans="1:13" ht="23.25" thickBot="1" x14ac:dyDescent="0.55000000000000004">
      <c r="A9" s="47"/>
      <c r="B9" s="49"/>
      <c r="C9" s="87" t="s">
        <v>57</v>
      </c>
      <c r="D9" s="84">
        <f>+COUNTIF($E$13:$E$35,$C9)</f>
        <v>0</v>
      </c>
      <c r="E9" s="81"/>
      <c r="F9" s="208"/>
      <c r="G9" s="56" t="s">
        <v>44</v>
      </c>
      <c r="H9" s="57" t="s">
        <v>50</v>
      </c>
      <c r="I9" s="58">
        <v>3100</v>
      </c>
      <c r="J9" s="96">
        <f>+COUNTIF($K$15:$K$35,I9)</f>
        <v>0</v>
      </c>
      <c r="K9" s="91">
        <f>+I9*J9</f>
        <v>0</v>
      </c>
    </row>
    <row r="10" spans="1:13" ht="23.25" thickBot="1" x14ac:dyDescent="0.55000000000000004">
      <c r="A10" s="47"/>
      <c r="B10" s="49"/>
      <c r="C10" s="88" t="s">
        <v>58</v>
      </c>
      <c r="D10" s="85">
        <f>SUM(D8:D9)</f>
        <v>0</v>
      </c>
      <c r="E10" s="81"/>
      <c r="F10" s="209"/>
      <c r="G10" s="59" t="s">
        <v>53</v>
      </c>
      <c r="H10" s="60"/>
      <c r="I10" s="78"/>
      <c r="J10" s="97">
        <f>SUM(J7:J9)</f>
        <v>0</v>
      </c>
      <c r="K10" s="92">
        <f>SUM(K7:K9)</f>
        <v>0</v>
      </c>
    </row>
    <row r="11" spans="1:13" x14ac:dyDescent="0.45">
      <c r="A11" s="47"/>
      <c r="B11" s="48"/>
      <c r="C11" s="61"/>
      <c r="D11" s="48"/>
      <c r="E11" s="61"/>
      <c r="F11" s="61"/>
      <c r="G11" s="61"/>
      <c r="H11" s="61"/>
      <c r="I11" s="61"/>
      <c r="J11" s="61"/>
      <c r="K11" s="61"/>
    </row>
    <row r="12" spans="1:13" ht="19.5" thickBot="1" x14ac:dyDescent="0.5">
      <c r="C12" s="48" t="s">
        <v>12</v>
      </c>
    </row>
    <row r="13" spans="1:13" x14ac:dyDescent="0.45">
      <c r="B13" s="62"/>
      <c r="C13" s="210" t="s">
        <v>1</v>
      </c>
      <c r="D13" s="212" t="s">
        <v>2</v>
      </c>
      <c r="E13" s="185" t="s">
        <v>3</v>
      </c>
      <c r="F13" s="20" t="s">
        <v>4</v>
      </c>
      <c r="G13" s="20" t="s">
        <v>5</v>
      </c>
      <c r="H13" s="185" t="s">
        <v>40</v>
      </c>
      <c r="I13" s="214" t="s">
        <v>6</v>
      </c>
      <c r="J13" s="214"/>
      <c r="K13" s="216" t="s">
        <v>7</v>
      </c>
      <c r="M13" s="38" t="s">
        <v>13</v>
      </c>
    </row>
    <row r="14" spans="1:13" s="63" customFormat="1" ht="19.5" thickBot="1" x14ac:dyDescent="0.5">
      <c r="B14" s="64"/>
      <c r="C14" s="211"/>
      <c r="D14" s="213"/>
      <c r="E14" s="186"/>
      <c r="F14" s="21" t="s">
        <v>8</v>
      </c>
      <c r="G14" s="21" t="s">
        <v>9</v>
      </c>
      <c r="H14" s="186"/>
      <c r="I14" s="215"/>
      <c r="J14" s="215"/>
      <c r="K14" s="217"/>
      <c r="M14" s="38" t="s">
        <v>46</v>
      </c>
    </row>
    <row r="15" spans="1:13" ht="38.25" thickTop="1" x14ac:dyDescent="0.45">
      <c r="A15" s="42" t="s">
        <v>0</v>
      </c>
      <c r="B15" s="65">
        <v>1</v>
      </c>
      <c r="C15" s="26"/>
      <c r="D15" s="27" t="s">
        <v>18</v>
      </c>
      <c r="E15" s="28"/>
      <c r="F15" s="29" t="s">
        <v>18</v>
      </c>
      <c r="G15" s="23" t="s">
        <v>18</v>
      </c>
      <c r="H15" s="39" t="str">
        <f>IF(SUMIF(種別!$E:$E,I15,種別!$F:$F)&gt;0,SUMIF(種別!$E:$E,I15,種別!$F:$F),"")</f>
        <v/>
      </c>
      <c r="I15" s="205"/>
      <c r="J15" s="206"/>
      <c r="K15" s="66">
        <f>IF(SUMIF(種別!$E:$E,I15,種別!$G:$G)&gt;0,SUMIF(種別!$E:$E,I15,種別!$G:$G),0)</f>
        <v>0</v>
      </c>
      <c r="M15" s="38" t="str">
        <f t="shared" ref="M15:M34" si="1">IF(K15&gt;0,$I$3,"")</f>
        <v/>
      </c>
    </row>
    <row r="16" spans="1:13" ht="37.5" x14ac:dyDescent="0.45">
      <c r="A16" s="42" t="s">
        <v>0</v>
      </c>
      <c r="B16" s="67">
        <f>+B15+1</f>
        <v>2</v>
      </c>
      <c r="C16" s="30"/>
      <c r="D16" s="31" t="s">
        <v>18</v>
      </c>
      <c r="E16" s="32"/>
      <c r="F16" s="33" t="s">
        <v>18</v>
      </c>
      <c r="G16" s="24" t="s">
        <v>18</v>
      </c>
      <c r="H16" s="40" t="str">
        <f>IF(SUMIF(種別!$E:$E,I16,種別!$F:$F)&gt;0,SUMIF(種別!$E:$E,I16,種別!$F:$F),"")</f>
        <v/>
      </c>
      <c r="I16" s="183"/>
      <c r="J16" s="184"/>
      <c r="K16" s="68">
        <f>IF(SUMIF(種別!$E:$E,I16,種別!$G:$G)&gt;0,SUMIF(種別!$E:$E,I16,種別!$G:$G),0)</f>
        <v>0</v>
      </c>
      <c r="M16" s="38" t="str">
        <f t="shared" si="1"/>
        <v/>
      </c>
    </row>
    <row r="17" spans="1:13" ht="37.5" x14ac:dyDescent="0.45">
      <c r="A17" s="42" t="s">
        <v>0</v>
      </c>
      <c r="B17" s="67">
        <f t="shared" ref="B17:B23" si="2">+B16+1</f>
        <v>3</v>
      </c>
      <c r="C17" s="30"/>
      <c r="D17" s="31" t="s">
        <v>18</v>
      </c>
      <c r="E17" s="32"/>
      <c r="F17" s="33" t="s">
        <v>18</v>
      </c>
      <c r="G17" s="24" t="s">
        <v>18</v>
      </c>
      <c r="H17" s="40" t="str">
        <f>IF(SUMIF(種別!$E:$E,I17,種別!$F:$F)&gt;0,SUMIF(種別!$E:$E,I17,種別!$F:$F),"")</f>
        <v/>
      </c>
      <c r="I17" s="183"/>
      <c r="J17" s="184"/>
      <c r="K17" s="68">
        <f>IF(SUMIF(種別!$E:$E,I17,種別!$G:$G)&gt;0,SUMIF(種別!$E:$E,I17,種別!$G:$G),0)</f>
        <v>0</v>
      </c>
      <c r="M17" s="38" t="str">
        <f t="shared" si="1"/>
        <v/>
      </c>
    </row>
    <row r="18" spans="1:13" ht="37.5" x14ac:dyDescent="0.45">
      <c r="A18" s="42" t="s">
        <v>0</v>
      </c>
      <c r="B18" s="67">
        <f t="shared" si="2"/>
        <v>4</v>
      </c>
      <c r="C18" s="30"/>
      <c r="D18" s="31" t="s">
        <v>18</v>
      </c>
      <c r="E18" s="32"/>
      <c r="F18" s="33" t="s">
        <v>18</v>
      </c>
      <c r="G18" s="24" t="s">
        <v>18</v>
      </c>
      <c r="H18" s="40" t="str">
        <f>IF(SUMIF(種別!$E:$E,I18,種別!$F:$F)&gt;0,SUMIF(種別!$E:$E,I18,種別!$F:$F),"")</f>
        <v/>
      </c>
      <c r="I18" s="183"/>
      <c r="J18" s="184"/>
      <c r="K18" s="68">
        <f>IF(SUMIF(種別!$E:$E,I18,種別!$G:$G)&gt;0,SUMIF(種別!$E:$E,I18,種別!$G:$G),0)</f>
        <v>0</v>
      </c>
      <c r="M18" s="38" t="str">
        <f t="shared" si="1"/>
        <v/>
      </c>
    </row>
    <row r="19" spans="1:13" ht="37.5" x14ac:dyDescent="0.45">
      <c r="A19" s="42" t="s">
        <v>0</v>
      </c>
      <c r="B19" s="67">
        <f t="shared" si="2"/>
        <v>5</v>
      </c>
      <c r="C19" s="30"/>
      <c r="D19" s="31" t="s">
        <v>18</v>
      </c>
      <c r="E19" s="32"/>
      <c r="F19" s="33" t="s">
        <v>18</v>
      </c>
      <c r="G19" s="24" t="s">
        <v>18</v>
      </c>
      <c r="H19" s="40" t="str">
        <f>IF(SUMIF(種別!$E:$E,I19,種別!$F:$F)&gt;0,SUMIF(種別!$E:$E,I19,種別!$F:$F),"")</f>
        <v/>
      </c>
      <c r="I19" s="183"/>
      <c r="J19" s="184"/>
      <c r="K19" s="68">
        <f>IF(SUMIF(種別!$E:$E,I19,種別!$G:$G)&gt;0,SUMIF(種別!$E:$E,I19,種別!$G:$G),0)</f>
        <v>0</v>
      </c>
      <c r="M19" s="38" t="str">
        <f t="shared" si="1"/>
        <v/>
      </c>
    </row>
    <row r="20" spans="1:13" ht="37.5" x14ac:dyDescent="0.45">
      <c r="A20" s="42" t="s">
        <v>0</v>
      </c>
      <c r="B20" s="67">
        <f t="shared" si="2"/>
        <v>6</v>
      </c>
      <c r="C20" s="30"/>
      <c r="D20" s="31" t="s">
        <v>18</v>
      </c>
      <c r="E20" s="32"/>
      <c r="F20" s="33" t="s">
        <v>18</v>
      </c>
      <c r="G20" s="24" t="s">
        <v>18</v>
      </c>
      <c r="H20" s="40" t="str">
        <f>IF(SUMIF(種別!$E:$E,I20,種別!$F:$F)&gt;0,SUMIF(種別!$E:$E,I20,種別!$F:$F),"")</f>
        <v/>
      </c>
      <c r="I20" s="183"/>
      <c r="J20" s="184"/>
      <c r="K20" s="68">
        <f>IF(SUMIF(種別!$E:$E,I20,種別!$G:$G)&gt;0,SUMIF(種別!$E:$E,I20,種別!$G:$G),0)</f>
        <v>0</v>
      </c>
      <c r="M20" s="38" t="str">
        <f t="shared" si="1"/>
        <v/>
      </c>
    </row>
    <row r="21" spans="1:13" ht="37.5" x14ac:dyDescent="0.45">
      <c r="A21" s="42" t="s">
        <v>0</v>
      </c>
      <c r="B21" s="67">
        <f t="shared" si="2"/>
        <v>7</v>
      </c>
      <c r="C21" s="30"/>
      <c r="D21" s="31" t="s">
        <v>18</v>
      </c>
      <c r="E21" s="32" t="s">
        <v>18</v>
      </c>
      <c r="F21" s="33" t="s">
        <v>18</v>
      </c>
      <c r="G21" s="24" t="s">
        <v>18</v>
      </c>
      <c r="H21" s="40" t="str">
        <f>IF(SUMIF(種別!$E:$E,I21,種別!$F:$F)&gt;0,SUMIF(種別!$E:$E,I21,種別!$F:$F),"")</f>
        <v/>
      </c>
      <c r="I21" s="183"/>
      <c r="J21" s="184"/>
      <c r="K21" s="68">
        <f>IF(SUMIF(種別!$E:$E,I21,種別!$G:$G)&gt;0,SUMIF(種別!$E:$E,I21,種別!$G:$G),0)</f>
        <v>0</v>
      </c>
      <c r="M21" s="38" t="str">
        <f t="shared" si="1"/>
        <v/>
      </c>
    </row>
    <row r="22" spans="1:13" ht="37.5" x14ac:dyDescent="0.45">
      <c r="A22" s="42" t="s">
        <v>0</v>
      </c>
      <c r="B22" s="67">
        <f t="shared" si="2"/>
        <v>8</v>
      </c>
      <c r="C22" s="30"/>
      <c r="D22" s="31" t="s">
        <v>18</v>
      </c>
      <c r="E22" s="32" t="s">
        <v>18</v>
      </c>
      <c r="F22" s="33" t="s">
        <v>18</v>
      </c>
      <c r="G22" s="24" t="s">
        <v>18</v>
      </c>
      <c r="H22" s="40" t="str">
        <f>IF(SUMIF(種別!$E:$E,I22,種別!$F:$F)&gt;0,SUMIF(種別!$E:$E,I22,種別!$F:$F),"")</f>
        <v/>
      </c>
      <c r="I22" s="183"/>
      <c r="J22" s="184"/>
      <c r="K22" s="68">
        <f>IF(SUMIF(種別!$E:$E,I22,種別!$G:$G)&gt;0,SUMIF(種別!$E:$E,I22,種別!$G:$G),0)</f>
        <v>0</v>
      </c>
      <c r="M22" s="38" t="str">
        <f t="shared" si="1"/>
        <v/>
      </c>
    </row>
    <row r="23" spans="1:13" ht="37.5" x14ac:dyDescent="0.45">
      <c r="A23" s="42" t="s">
        <v>0</v>
      </c>
      <c r="B23" s="67">
        <f t="shared" si="2"/>
        <v>9</v>
      </c>
      <c r="C23" s="30"/>
      <c r="D23" s="31" t="s">
        <v>18</v>
      </c>
      <c r="E23" s="32" t="s">
        <v>18</v>
      </c>
      <c r="F23" s="33" t="s">
        <v>18</v>
      </c>
      <c r="G23" s="24" t="s">
        <v>18</v>
      </c>
      <c r="H23" s="40" t="str">
        <f>IF(SUMIF(種別!$E:$E,I23,種別!$F:$F)&gt;0,SUMIF(種別!$E:$E,I23,種別!$F:$F),"")</f>
        <v/>
      </c>
      <c r="I23" s="183"/>
      <c r="J23" s="184"/>
      <c r="K23" s="68">
        <f>IF(SUMIF(種別!$E:$E,I23,種別!$G:$G)&gt;0,SUMIF(種別!$E:$E,I23,種別!$G:$G),0)</f>
        <v>0</v>
      </c>
      <c r="M23" s="38" t="str">
        <f t="shared" si="1"/>
        <v/>
      </c>
    </row>
    <row r="24" spans="1:13" ht="37.5" x14ac:dyDescent="0.45">
      <c r="A24" s="42" t="s">
        <v>0</v>
      </c>
      <c r="B24" s="67">
        <f t="shared" ref="B24:B28" si="3">+B23+1</f>
        <v>10</v>
      </c>
      <c r="C24" s="30"/>
      <c r="D24" s="31" t="s">
        <v>18</v>
      </c>
      <c r="E24" s="32" t="s">
        <v>18</v>
      </c>
      <c r="F24" s="33" t="s">
        <v>18</v>
      </c>
      <c r="G24" s="24" t="s">
        <v>18</v>
      </c>
      <c r="H24" s="40" t="str">
        <f>IF(SUMIF(種別!$E:$E,I24,種別!$F:$F)&gt;0,SUMIF(種別!$E:$E,I24,種別!$F:$F),"")</f>
        <v/>
      </c>
      <c r="I24" s="183"/>
      <c r="J24" s="184"/>
      <c r="K24" s="68">
        <f>IF(SUMIF(種別!$E:$E,I24,種別!$G:$G)&gt;0,SUMIF(種別!$E:$E,I24,種別!$G:$G),0)</f>
        <v>0</v>
      </c>
      <c r="M24" s="38" t="str">
        <f t="shared" si="1"/>
        <v/>
      </c>
    </row>
    <row r="25" spans="1:13" ht="37.5" x14ac:dyDescent="0.45">
      <c r="A25" s="42" t="s">
        <v>0</v>
      </c>
      <c r="B25" s="67">
        <f t="shared" si="3"/>
        <v>11</v>
      </c>
      <c r="C25" s="30"/>
      <c r="D25" s="31" t="s">
        <v>18</v>
      </c>
      <c r="E25" s="32" t="s">
        <v>18</v>
      </c>
      <c r="F25" s="33" t="s">
        <v>18</v>
      </c>
      <c r="G25" s="24" t="s">
        <v>18</v>
      </c>
      <c r="H25" s="40" t="str">
        <f>IF(SUMIF(種別!$E:$E,I25,種別!$F:$F)&gt;0,SUMIF(種別!$E:$E,I25,種別!$F:$F),"")</f>
        <v/>
      </c>
      <c r="I25" s="183"/>
      <c r="J25" s="184"/>
      <c r="K25" s="68">
        <f>IF(SUMIF(種別!$E:$E,I25,種別!$G:$G)&gt;0,SUMIF(種別!$E:$E,I25,種別!$G:$G),0)</f>
        <v>0</v>
      </c>
      <c r="M25" s="38" t="str">
        <f t="shared" si="1"/>
        <v/>
      </c>
    </row>
    <row r="26" spans="1:13" ht="37.5" x14ac:dyDescent="0.45">
      <c r="A26" s="42" t="s">
        <v>0</v>
      </c>
      <c r="B26" s="67">
        <f t="shared" si="3"/>
        <v>12</v>
      </c>
      <c r="C26" s="30"/>
      <c r="D26" s="31" t="s">
        <v>18</v>
      </c>
      <c r="E26" s="32" t="s">
        <v>18</v>
      </c>
      <c r="F26" s="33" t="s">
        <v>18</v>
      </c>
      <c r="G26" s="24" t="s">
        <v>18</v>
      </c>
      <c r="H26" s="40" t="str">
        <f>IF(SUMIF(種別!$E:$E,I26,種別!$F:$F)&gt;0,SUMIF(種別!$E:$E,I26,種別!$F:$F),"")</f>
        <v/>
      </c>
      <c r="I26" s="183"/>
      <c r="J26" s="184"/>
      <c r="K26" s="68">
        <f>IF(SUMIF(種別!$E:$E,I26,種別!$G:$G)&gt;0,SUMIF(種別!$E:$E,I26,種別!$G:$G),0)</f>
        <v>0</v>
      </c>
      <c r="M26" s="38" t="str">
        <f t="shared" si="1"/>
        <v/>
      </c>
    </row>
    <row r="27" spans="1:13" ht="37.5" x14ac:dyDescent="0.45">
      <c r="A27" s="42" t="s">
        <v>0</v>
      </c>
      <c r="B27" s="67">
        <f t="shared" si="3"/>
        <v>13</v>
      </c>
      <c r="C27" s="30"/>
      <c r="D27" s="31" t="s">
        <v>18</v>
      </c>
      <c r="E27" s="32" t="s">
        <v>18</v>
      </c>
      <c r="F27" s="33" t="s">
        <v>18</v>
      </c>
      <c r="G27" s="24" t="s">
        <v>18</v>
      </c>
      <c r="H27" s="40" t="str">
        <f>IF(SUMIF(種別!$E:$E,I27,種別!$F:$F)&gt;0,SUMIF(種別!$E:$E,I27,種別!$F:$F),"")</f>
        <v/>
      </c>
      <c r="I27" s="183"/>
      <c r="J27" s="184"/>
      <c r="K27" s="68">
        <f>IF(SUMIF(種別!$E:$E,I27,種別!$G:$G)&gt;0,SUMIF(種別!$E:$E,I27,種別!$G:$G),0)</f>
        <v>0</v>
      </c>
      <c r="M27" s="38" t="str">
        <f t="shared" si="1"/>
        <v/>
      </c>
    </row>
    <row r="28" spans="1:13" ht="37.5" x14ac:dyDescent="0.45">
      <c r="A28" s="42" t="s">
        <v>0</v>
      </c>
      <c r="B28" s="67">
        <f t="shared" si="3"/>
        <v>14</v>
      </c>
      <c r="C28" s="30"/>
      <c r="D28" s="31" t="s">
        <v>18</v>
      </c>
      <c r="E28" s="32" t="s">
        <v>18</v>
      </c>
      <c r="F28" s="33" t="s">
        <v>18</v>
      </c>
      <c r="G28" s="24" t="s">
        <v>18</v>
      </c>
      <c r="H28" s="40" t="str">
        <f>IF(SUMIF(種別!$E:$E,I28,種別!$F:$F)&gt;0,SUMIF(種別!$E:$E,I28,種別!$F:$F),"")</f>
        <v/>
      </c>
      <c r="I28" s="183" t="s">
        <v>60</v>
      </c>
      <c r="J28" s="184"/>
      <c r="K28" s="68">
        <f>IF(SUMIF(種別!$E:$E,I28,種別!$G:$G)&gt;0,SUMIF(種別!$E:$E,I28,種別!$G:$G),0)</f>
        <v>0</v>
      </c>
      <c r="M28" s="38" t="str">
        <f t="shared" si="1"/>
        <v/>
      </c>
    </row>
    <row r="29" spans="1:13" ht="37.5" x14ac:dyDescent="0.45">
      <c r="A29" s="42" t="s">
        <v>0</v>
      </c>
      <c r="B29" s="67">
        <f t="shared" ref="B29:B34" si="4">+B28+1</f>
        <v>15</v>
      </c>
      <c r="C29" s="30"/>
      <c r="D29" s="31" t="s">
        <v>18</v>
      </c>
      <c r="E29" s="32" t="s">
        <v>18</v>
      </c>
      <c r="F29" s="33" t="s">
        <v>18</v>
      </c>
      <c r="G29" s="24" t="s">
        <v>18</v>
      </c>
      <c r="H29" s="40" t="str">
        <f>IF(SUMIF(種別!$E:$E,I29,種別!$F:$F)&gt;0,SUMIF(種別!$E:$E,I29,種別!$F:$F),"")</f>
        <v/>
      </c>
      <c r="I29" s="183"/>
      <c r="J29" s="184"/>
      <c r="K29" s="68">
        <f>IF(SUMIF(種別!$E:$E,I29,種別!$G:$G)&gt;0,SUMIF(種別!$E:$E,I29,種別!$G:$G),0)</f>
        <v>0</v>
      </c>
      <c r="M29" s="38" t="str">
        <f t="shared" si="1"/>
        <v/>
      </c>
    </row>
    <row r="30" spans="1:13" ht="37.5" x14ac:dyDescent="0.45">
      <c r="A30" s="42" t="s">
        <v>0</v>
      </c>
      <c r="B30" s="67">
        <f t="shared" si="4"/>
        <v>16</v>
      </c>
      <c r="C30" s="30"/>
      <c r="D30" s="31" t="s">
        <v>18</v>
      </c>
      <c r="E30" s="32" t="s">
        <v>18</v>
      </c>
      <c r="F30" s="33" t="s">
        <v>18</v>
      </c>
      <c r="G30" s="24" t="s">
        <v>18</v>
      </c>
      <c r="H30" s="40" t="str">
        <f>IF(SUMIF(種別!$E:$E,I30,種別!$F:$F)&gt;0,SUMIF(種別!$E:$E,I30,種別!$F:$F),"")</f>
        <v/>
      </c>
      <c r="I30" s="183"/>
      <c r="J30" s="184"/>
      <c r="K30" s="68">
        <f>IF(SUMIF(種別!$E:$E,I30,種別!$G:$G)&gt;0,SUMIF(種別!$E:$E,I30,種別!$G:$G),0)</f>
        <v>0</v>
      </c>
      <c r="M30" s="38" t="str">
        <f t="shared" si="1"/>
        <v/>
      </c>
    </row>
    <row r="31" spans="1:13" ht="37.5" x14ac:dyDescent="0.45">
      <c r="A31" s="42" t="s">
        <v>0</v>
      </c>
      <c r="B31" s="67">
        <f t="shared" si="4"/>
        <v>17</v>
      </c>
      <c r="C31" s="30"/>
      <c r="D31" s="31" t="s">
        <v>18</v>
      </c>
      <c r="E31" s="32" t="s">
        <v>18</v>
      </c>
      <c r="F31" s="33" t="s">
        <v>18</v>
      </c>
      <c r="G31" s="24" t="s">
        <v>18</v>
      </c>
      <c r="H31" s="40" t="str">
        <f>IF(SUMIF(種別!$E:$E,I31,種別!$F:$F)&gt;0,SUMIF(種別!$E:$E,I31,種別!$F:$F),"")</f>
        <v/>
      </c>
      <c r="I31" s="183"/>
      <c r="J31" s="184"/>
      <c r="K31" s="68">
        <f>IF(SUMIF(種別!$E:$E,I31,種別!$G:$G)&gt;0,SUMIF(種別!$E:$E,I31,種別!$G:$G),0)</f>
        <v>0</v>
      </c>
      <c r="M31" s="38" t="str">
        <f t="shared" si="1"/>
        <v/>
      </c>
    </row>
    <row r="32" spans="1:13" ht="37.5" x14ac:dyDescent="0.45">
      <c r="A32" s="42" t="s">
        <v>0</v>
      </c>
      <c r="B32" s="67">
        <f t="shared" si="4"/>
        <v>18</v>
      </c>
      <c r="C32" s="30"/>
      <c r="D32" s="31" t="s">
        <v>18</v>
      </c>
      <c r="E32" s="32" t="s">
        <v>18</v>
      </c>
      <c r="F32" s="33" t="s">
        <v>18</v>
      </c>
      <c r="G32" s="24" t="s">
        <v>18</v>
      </c>
      <c r="H32" s="40" t="str">
        <f>IF(SUMIF(種別!$E:$E,I32,種別!$F:$F)&gt;0,SUMIF(種別!$E:$E,I32,種別!$F:$F),"")</f>
        <v/>
      </c>
      <c r="I32" s="183"/>
      <c r="J32" s="184"/>
      <c r="K32" s="68">
        <f>IF(SUMIF(種別!$E:$E,I32,種別!$G:$G)&gt;0,SUMIF(種別!$E:$E,I32,種別!$G:$G),0)</f>
        <v>0</v>
      </c>
      <c r="M32" s="38" t="str">
        <f t="shared" si="1"/>
        <v/>
      </c>
    </row>
    <row r="33" spans="1:13" ht="37.5" x14ac:dyDescent="0.45">
      <c r="A33" s="42" t="s">
        <v>0</v>
      </c>
      <c r="B33" s="67">
        <f t="shared" si="4"/>
        <v>19</v>
      </c>
      <c r="C33" s="30"/>
      <c r="D33" s="31" t="s">
        <v>18</v>
      </c>
      <c r="E33" s="32" t="s">
        <v>18</v>
      </c>
      <c r="F33" s="33" t="s">
        <v>18</v>
      </c>
      <c r="G33" s="24" t="s">
        <v>18</v>
      </c>
      <c r="H33" s="40" t="str">
        <f>IF(SUMIF(種別!$E:$E,I33,種別!$F:$F)&gt;0,SUMIF(種別!$E:$E,I33,種別!$F:$F),"")</f>
        <v/>
      </c>
      <c r="I33" s="183"/>
      <c r="J33" s="184"/>
      <c r="K33" s="68">
        <f>IF(SUMIF(種別!$E:$E,I33,種別!$G:$G)&gt;0,SUMIF(種別!$E:$E,I33,種別!$G:$G),0)</f>
        <v>0</v>
      </c>
      <c r="M33" s="38" t="str">
        <f t="shared" si="1"/>
        <v/>
      </c>
    </row>
    <row r="34" spans="1:13" ht="38.25" thickBot="1" x14ac:dyDescent="0.5">
      <c r="A34" s="42" t="s">
        <v>0</v>
      </c>
      <c r="B34" s="69">
        <f t="shared" si="4"/>
        <v>20</v>
      </c>
      <c r="C34" s="34"/>
      <c r="D34" s="35" t="s">
        <v>18</v>
      </c>
      <c r="E34" s="36" t="s">
        <v>18</v>
      </c>
      <c r="F34" s="37" t="s">
        <v>18</v>
      </c>
      <c r="G34" s="25" t="s">
        <v>18</v>
      </c>
      <c r="H34" s="41" t="str">
        <f>IF(SUMIF(種別!$E:$E,I34,種別!$F:$F)&gt;0,SUMIF(種別!$E:$E,I34,種別!$F:$F),"")</f>
        <v/>
      </c>
      <c r="I34" s="165"/>
      <c r="J34" s="166"/>
      <c r="K34" s="70">
        <f>IF(SUMIF(種別!$E:$E,I34,種別!$G:$G)&gt;0,SUMIF(種別!$E:$E,I34,種別!$G:$G),0)</f>
        <v>0</v>
      </c>
      <c r="M34" s="38" t="str">
        <f t="shared" si="1"/>
        <v/>
      </c>
    </row>
    <row r="35" spans="1:13" x14ac:dyDescent="0.45">
      <c r="A35" s="42"/>
      <c r="B35" s="71"/>
      <c r="C35" s="72"/>
      <c r="D35" s="72"/>
      <c r="E35" s="61"/>
      <c r="F35" s="73"/>
      <c r="G35" s="22"/>
      <c r="H35" s="22"/>
      <c r="I35" s="74"/>
      <c r="J35" s="61"/>
      <c r="K35" s="75"/>
    </row>
    <row r="36" spans="1:13" x14ac:dyDescent="0.45">
      <c r="A36" s="42"/>
      <c r="B36" s="71"/>
      <c r="C36" s="72"/>
      <c r="D36" s="72"/>
      <c r="E36" s="61"/>
      <c r="F36" s="73"/>
      <c r="G36" s="22"/>
      <c r="H36" s="22"/>
      <c r="I36" s="74"/>
      <c r="J36" s="61"/>
      <c r="K36" s="75"/>
    </row>
    <row r="37" spans="1:13" x14ac:dyDescent="0.45">
      <c r="A37" s="42"/>
      <c r="B37" s="71"/>
      <c r="C37" s="72"/>
      <c r="D37" s="72"/>
      <c r="E37" s="61"/>
      <c r="F37" s="73"/>
      <c r="G37" s="22"/>
      <c r="H37" s="22"/>
      <c r="I37" s="74"/>
      <c r="J37" s="61"/>
      <c r="K37" s="75"/>
    </row>
    <row r="38" spans="1:13" x14ac:dyDescent="0.45">
      <c r="A38" s="42"/>
      <c r="B38" s="71"/>
      <c r="C38" s="72"/>
      <c r="D38" s="72"/>
      <c r="E38" s="61"/>
      <c r="F38" s="73"/>
      <c r="G38" s="22"/>
      <c r="H38" s="22"/>
      <c r="I38" s="74"/>
      <c r="J38" s="61"/>
      <c r="K38" s="75"/>
    </row>
    <row r="39" spans="1:13" x14ac:dyDescent="0.45">
      <c r="A39" s="42"/>
      <c r="B39" s="71"/>
      <c r="C39" s="72"/>
      <c r="D39" s="72"/>
      <c r="E39" s="61"/>
      <c r="F39" s="73"/>
      <c r="G39" s="22"/>
      <c r="H39" s="22"/>
      <c r="I39" s="74"/>
      <c r="J39" s="61"/>
      <c r="K39" s="75"/>
    </row>
    <row r="40" spans="1:13" x14ac:dyDescent="0.45">
      <c r="A40" s="42"/>
      <c r="B40" s="71"/>
      <c r="C40" s="72"/>
      <c r="D40" s="72"/>
      <c r="E40" s="61"/>
      <c r="F40" s="73"/>
      <c r="G40" s="22"/>
      <c r="H40" s="22"/>
      <c r="I40" s="74"/>
      <c r="J40" s="61"/>
      <c r="K40" s="75"/>
    </row>
    <row r="41" spans="1:13" ht="37.5" x14ac:dyDescent="0.45">
      <c r="A41" s="42" t="s">
        <v>0</v>
      </c>
      <c r="B41" s="71"/>
      <c r="C41" s="72"/>
      <c r="D41" s="72"/>
      <c r="E41" s="61"/>
      <c r="F41" s="73"/>
      <c r="G41" s="22"/>
      <c r="H41" s="22"/>
      <c r="I41" s="74"/>
      <c r="J41" s="61"/>
      <c r="K41" s="75"/>
    </row>
    <row r="42" spans="1:13" ht="37.5" x14ac:dyDescent="0.45">
      <c r="A42" s="42" t="s">
        <v>0</v>
      </c>
      <c r="B42" s="71"/>
      <c r="C42" s="72"/>
      <c r="D42" s="72"/>
      <c r="E42" s="61"/>
      <c r="F42" s="73"/>
      <c r="G42" s="22"/>
      <c r="H42" s="22"/>
      <c r="I42" s="74"/>
      <c r="J42" s="61"/>
      <c r="K42" s="75"/>
    </row>
    <row r="43" spans="1:13" ht="37.5" x14ac:dyDescent="0.45">
      <c r="A43" s="42" t="s">
        <v>0</v>
      </c>
      <c r="B43" s="71"/>
      <c r="C43" s="72"/>
      <c r="D43" s="72"/>
      <c r="E43" s="61"/>
      <c r="F43" s="73"/>
      <c r="G43" s="22"/>
      <c r="H43" s="22"/>
      <c r="I43" s="74"/>
      <c r="J43" s="61"/>
      <c r="K43" s="75"/>
    </row>
    <row r="44" spans="1:13" ht="37.5" x14ac:dyDescent="0.45">
      <c r="A44" s="42" t="s">
        <v>0</v>
      </c>
      <c r="B44" s="71"/>
      <c r="C44" s="72"/>
      <c r="D44" s="72"/>
      <c r="E44" s="61"/>
      <c r="F44" s="73"/>
      <c r="G44" s="22"/>
      <c r="H44" s="22"/>
      <c r="I44" s="74"/>
      <c r="J44" s="61"/>
      <c r="K44" s="75"/>
    </row>
    <row r="45" spans="1:13" x14ac:dyDescent="0.45">
      <c r="B45" s="48"/>
      <c r="C45" s="61"/>
      <c r="D45" s="61"/>
      <c r="E45" s="61"/>
      <c r="F45" s="76"/>
      <c r="G45" s="76"/>
      <c r="H45" s="76"/>
      <c r="I45" s="61"/>
      <c r="J45" s="61"/>
      <c r="K45" s="76"/>
    </row>
    <row r="50" spans="1:11" x14ac:dyDescent="0.45">
      <c r="D50" s="77"/>
      <c r="E50" s="77"/>
      <c r="F50" s="77"/>
      <c r="G50" s="77"/>
      <c r="H50" s="77"/>
      <c r="I50" s="77"/>
      <c r="J50" s="77"/>
      <c r="K50" s="77"/>
    </row>
    <row r="51" spans="1:11" x14ac:dyDescent="0.45">
      <c r="D51" s="77"/>
      <c r="E51" s="77"/>
      <c r="F51" s="77"/>
      <c r="G51" s="77"/>
      <c r="H51" s="77"/>
      <c r="I51" s="77"/>
      <c r="J51" s="77"/>
      <c r="K51" s="77"/>
    </row>
    <row r="52" spans="1:11" x14ac:dyDescent="0.45">
      <c r="D52" s="77"/>
      <c r="E52" s="77"/>
      <c r="F52" s="77"/>
      <c r="G52" s="77"/>
      <c r="H52" s="77"/>
      <c r="I52" s="77"/>
      <c r="J52" s="77"/>
      <c r="K52" s="77"/>
    </row>
    <row r="53" spans="1:11" s="44" customFormat="1" x14ac:dyDescent="0.45">
      <c r="A53" s="45"/>
      <c r="B53" s="45"/>
      <c r="C53" s="45"/>
      <c r="D53" s="77"/>
      <c r="E53" s="77"/>
      <c r="F53" s="77"/>
      <c r="G53" s="77"/>
      <c r="H53" s="77"/>
      <c r="I53" s="77"/>
      <c r="J53" s="77"/>
      <c r="K53" s="77"/>
    </row>
  </sheetData>
  <mergeCells count="39">
    <mergeCell ref="C13:C14"/>
    <mergeCell ref="D13:D14"/>
    <mergeCell ref="E13:E14"/>
    <mergeCell ref="I13:J14"/>
    <mergeCell ref="K13:K14"/>
    <mergeCell ref="D2:F2"/>
    <mergeCell ref="D3:F3"/>
    <mergeCell ref="I4:K4"/>
    <mergeCell ref="I5:K5"/>
    <mergeCell ref="I15:J15"/>
    <mergeCell ref="F7:F10"/>
    <mergeCell ref="I30:J30"/>
    <mergeCell ref="I29:J29"/>
    <mergeCell ref="H13:H14"/>
    <mergeCell ref="G3:H3"/>
    <mergeCell ref="G4:H4"/>
    <mergeCell ref="G5:H5"/>
    <mergeCell ref="I21:J21"/>
    <mergeCell ref="I22:J22"/>
    <mergeCell ref="I23:J23"/>
    <mergeCell ref="I24:J24"/>
    <mergeCell ref="I19:J19"/>
    <mergeCell ref="I20:J20"/>
    <mergeCell ref="I34:J34"/>
    <mergeCell ref="G2:H2"/>
    <mergeCell ref="I2:K2"/>
    <mergeCell ref="I3:K3"/>
    <mergeCell ref="C4:C5"/>
    <mergeCell ref="D4:F5"/>
    <mergeCell ref="I16:J16"/>
    <mergeCell ref="I17:J17"/>
    <mergeCell ref="I18:J18"/>
    <mergeCell ref="I28:J28"/>
    <mergeCell ref="I27:J27"/>
    <mergeCell ref="I26:J26"/>
    <mergeCell ref="I25:J25"/>
    <mergeCell ref="I33:J33"/>
    <mergeCell ref="I32:J32"/>
    <mergeCell ref="I31:J31"/>
  </mergeCells>
  <phoneticPr fontId="2"/>
  <dataValidations count="1">
    <dataValidation type="list" allowBlank="1" showInputMessage="1" showErrorMessage="1" sqref="E15:E34" xr:uid="{2A872586-97DA-4600-8AA1-1DF28BA1B7A9}">
      <formula1>"男,女"</formula1>
    </dataValidation>
  </dataValidations>
  <printOptions horizontalCentered="1"/>
  <pageMargins left="0.39370078740157483" right="0.39370078740157483" top="0.59055118110236227" bottom="0.19685039370078741" header="0.23622047244094491" footer="0.39370078740157483"/>
  <pageSetup paperSize="8" scale="87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40C3EC0-B090-4B14-BAAA-AA9B9BE0582C}">
          <x14:formula1>
            <xm:f>種別!$M$3:$M$21</xm:f>
          </x14:formula1>
          <xm:sqref>J35:J44 I16:I44 I15:J15</xm:sqref>
        </x14:dataValidation>
        <x14:dataValidation type="list" allowBlank="1" showInputMessage="1" showErrorMessage="1" xr:uid="{1DE3691C-02D2-4B83-8620-7CDAB8C59D3C}">
          <x14:formula1>
            <xm:f>種別!$A$1:$A$2</xm:f>
          </x14:formula1>
          <xm:sqref>I2:K2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2184A-A1CE-4721-992D-A9783D2118D7}">
  <sheetPr>
    <tabColor theme="8" tint="-0.499984740745262"/>
  </sheetPr>
  <dimension ref="A1:Q65"/>
  <sheetViews>
    <sheetView showGridLines="0" showRowColHeaders="0" tabSelected="1" topLeftCell="A10" zoomScaleNormal="100" zoomScaleSheetLayoutView="115" workbookViewId="0">
      <selection activeCell="H29" sqref="H29"/>
    </sheetView>
  </sheetViews>
  <sheetFormatPr defaultColWidth="0" defaultRowHeight="13.5" zeroHeight="1" x14ac:dyDescent="0.15"/>
  <cols>
    <col min="1" max="1" width="4" style="4" bestFit="1" customWidth="1"/>
    <col min="2" max="3" width="3.625" style="4" customWidth="1"/>
    <col min="4" max="4" width="7.125" style="4" customWidth="1"/>
    <col min="5" max="5" width="4.125" style="4" customWidth="1"/>
    <col min="6" max="13" width="9" style="4" customWidth="1"/>
    <col min="14" max="14" width="3.625" style="4" customWidth="1"/>
    <col min="15" max="15" width="4" style="4" bestFit="1" customWidth="1"/>
    <col min="16" max="17" width="0" style="4" hidden="1" customWidth="1"/>
    <col min="18" max="16384" width="9" style="4" hidden="1"/>
  </cols>
  <sheetData>
    <row r="1" spans="1:15" ht="21" x14ac:dyDescent="0.15">
      <c r="A1" s="142" t="s">
        <v>14</v>
      </c>
      <c r="B1" s="156" t="s">
        <v>101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2" t="s">
        <v>14</v>
      </c>
    </row>
    <row r="2" spans="1:15" ht="21" x14ac:dyDescent="0.15">
      <c r="A2" s="142"/>
      <c r="B2" s="142"/>
    </row>
    <row r="3" spans="1:15" ht="21" x14ac:dyDescent="0.15">
      <c r="A3" s="142"/>
      <c r="C3" s="218" t="s">
        <v>111</v>
      </c>
      <c r="D3" s="219"/>
      <c r="E3" s="219"/>
      <c r="F3" s="219"/>
      <c r="G3" s="219"/>
      <c r="H3" s="219"/>
      <c r="I3" s="219"/>
      <c r="J3" s="219"/>
      <c r="K3" s="219"/>
      <c r="L3" s="219"/>
      <c r="M3" s="219"/>
      <c r="N3"/>
    </row>
    <row r="4" spans="1:15" ht="21" x14ac:dyDescent="0.15">
      <c r="A4" s="142"/>
      <c r="C4" s="218" t="s">
        <v>110</v>
      </c>
      <c r="D4" s="219"/>
      <c r="E4" s="219"/>
      <c r="F4" s="219"/>
      <c r="G4" s="219"/>
      <c r="H4" s="219"/>
      <c r="I4" s="219"/>
      <c r="J4" s="219"/>
      <c r="K4" s="219"/>
      <c r="L4" s="219"/>
      <c r="M4" s="219"/>
    </row>
    <row r="5" spans="1:15" ht="10.5" customHeight="1" x14ac:dyDescent="0.15">
      <c r="A5" s="142"/>
    </row>
    <row r="6" spans="1:15" ht="21" x14ac:dyDescent="0.15">
      <c r="A6" s="142"/>
      <c r="C6" s="218" t="s">
        <v>83</v>
      </c>
      <c r="D6" s="219"/>
      <c r="E6" s="219"/>
      <c r="F6" s="219"/>
      <c r="G6" s="219"/>
      <c r="H6" s="219"/>
      <c r="I6" s="219"/>
      <c r="J6" s="219"/>
      <c r="K6" s="219"/>
      <c r="L6" s="219"/>
      <c r="M6" s="219"/>
    </row>
    <row r="7" spans="1:15" ht="21" x14ac:dyDescent="0.15">
      <c r="A7" s="142"/>
      <c r="C7" s="218" t="s">
        <v>105</v>
      </c>
      <c r="D7" s="219"/>
      <c r="E7" s="219"/>
      <c r="F7" s="219"/>
      <c r="G7" s="219"/>
      <c r="H7" s="219"/>
      <c r="I7" s="219"/>
      <c r="J7" s="219"/>
      <c r="K7" s="219"/>
      <c r="L7" s="219"/>
      <c r="M7" s="219"/>
    </row>
    <row r="8" spans="1:15" ht="10.5" customHeight="1" x14ac:dyDescent="0.15">
      <c r="A8" s="142"/>
    </row>
    <row r="9" spans="1:15" ht="21" x14ac:dyDescent="0.15">
      <c r="A9" s="142"/>
      <c r="C9" s="218" t="s">
        <v>108</v>
      </c>
      <c r="D9" s="219"/>
      <c r="E9" s="219"/>
      <c r="F9" s="219"/>
      <c r="G9" s="219"/>
      <c r="H9" s="219"/>
      <c r="I9" s="219"/>
      <c r="J9" s="219"/>
      <c r="K9" s="219"/>
      <c r="L9" s="219"/>
      <c r="M9" s="219"/>
    </row>
    <row r="10" spans="1:15" ht="21" x14ac:dyDescent="0.15">
      <c r="A10" s="142"/>
      <c r="C10" s="224" t="s">
        <v>106</v>
      </c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157"/>
    </row>
    <row r="11" spans="1:15" ht="21" x14ac:dyDescent="0.15">
      <c r="A11" s="142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157"/>
    </row>
    <row r="12" spans="1:15" ht="10.5" customHeight="1" x14ac:dyDescent="0.15">
      <c r="A12" s="142"/>
    </row>
    <row r="13" spans="1:15" ht="21" x14ac:dyDescent="0.15">
      <c r="A13" s="142"/>
      <c r="C13" s="224" t="s">
        <v>109</v>
      </c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157"/>
    </row>
    <row r="14" spans="1:15" ht="21" x14ac:dyDescent="0.15">
      <c r="A14" s="142"/>
      <c r="C14" s="224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157"/>
    </row>
    <row r="15" spans="1:15" ht="21" x14ac:dyDescent="0.15">
      <c r="A15" s="142"/>
      <c r="C15" s="224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157"/>
    </row>
    <row r="16" spans="1:15" ht="10.5" customHeight="1" x14ac:dyDescent="0.15">
      <c r="A16" s="142"/>
      <c r="C16" s="224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157"/>
    </row>
    <row r="17" spans="1:17" ht="21" x14ac:dyDescent="0.15">
      <c r="A17" s="142"/>
      <c r="B17" s="142"/>
    </row>
    <row r="18" spans="1:17" ht="21" x14ac:dyDescent="0.15">
      <c r="A18" s="142"/>
      <c r="B18" s="143" t="s">
        <v>65</v>
      </c>
    </row>
    <row r="19" spans="1:17" ht="10.5" customHeight="1" x14ac:dyDescent="0.15">
      <c r="A19" s="142"/>
    </row>
    <row r="20" spans="1:17" ht="21" customHeight="1" x14ac:dyDescent="0.15">
      <c r="A20" s="142"/>
      <c r="B20" s="142"/>
      <c r="C20" s="4" t="s">
        <v>98</v>
      </c>
      <c r="D20"/>
      <c r="E20"/>
      <c r="F20"/>
      <c r="G20"/>
      <c r="H20"/>
      <c r="I20"/>
      <c r="J20"/>
      <c r="K20"/>
      <c r="L20"/>
      <c r="M20"/>
    </row>
    <row r="21" spans="1:17" ht="21" x14ac:dyDescent="0.15">
      <c r="A21" s="142"/>
      <c r="B21" s="142"/>
      <c r="C21" s="4" t="s">
        <v>112</v>
      </c>
      <c r="D21"/>
      <c r="E21"/>
      <c r="F21"/>
      <c r="G21"/>
      <c r="H21"/>
      <c r="I21"/>
      <c r="J21"/>
      <c r="K21"/>
      <c r="L21"/>
      <c r="M21"/>
    </row>
    <row r="22" spans="1:17" ht="10.5" customHeight="1" x14ac:dyDescent="0.15">
      <c r="A22" s="142"/>
    </row>
    <row r="23" spans="1:17" ht="21" x14ac:dyDescent="0.15">
      <c r="A23" s="142"/>
      <c r="B23" s="142"/>
      <c r="C23" s="17" t="s">
        <v>84</v>
      </c>
      <c r="D23" s="145"/>
      <c r="E23" s="4" t="s">
        <v>67</v>
      </c>
    </row>
    <row r="24" spans="1:17" ht="10.5" customHeight="1" x14ac:dyDescent="0.15">
      <c r="A24" s="142"/>
      <c r="C24" s="17"/>
    </row>
    <row r="25" spans="1:17" ht="21" x14ac:dyDescent="0.15">
      <c r="A25" s="142"/>
      <c r="B25" s="142"/>
      <c r="C25" s="17" t="s">
        <v>84</v>
      </c>
      <c r="D25" s="146"/>
      <c r="E25" s="4" t="s">
        <v>66</v>
      </c>
    </row>
    <row r="26" spans="1:17" ht="21" x14ac:dyDescent="0.15">
      <c r="A26" s="142"/>
      <c r="B26" s="142"/>
    </row>
    <row r="27" spans="1:17" ht="21" x14ac:dyDescent="0.15">
      <c r="A27" s="142"/>
      <c r="B27" s="143" t="s">
        <v>68</v>
      </c>
    </row>
    <row r="28" spans="1:17" ht="10.5" customHeight="1" x14ac:dyDescent="0.15">
      <c r="A28" s="142"/>
    </row>
    <row r="29" spans="1:17" ht="16.5" x14ac:dyDescent="0.15">
      <c r="A29" s="141"/>
      <c r="C29" s="4" t="s">
        <v>85</v>
      </c>
    </row>
    <row r="30" spans="1:17" ht="16.5" x14ac:dyDescent="0.15">
      <c r="A30" s="141"/>
      <c r="C30" s="4" t="s">
        <v>107</v>
      </c>
      <c r="Q30" s="146"/>
    </row>
    <row r="31" spans="1:17" ht="10.5" customHeight="1" x14ac:dyDescent="0.15">
      <c r="A31" s="141"/>
      <c r="E31" s="17"/>
      <c r="F31" s="147"/>
      <c r="G31" s="147"/>
    </row>
    <row r="32" spans="1:17" ht="16.5" x14ac:dyDescent="0.15">
      <c r="A32" s="141"/>
      <c r="B32" s="141"/>
      <c r="C32" s="222" t="s">
        <v>99</v>
      </c>
      <c r="D32" s="159" t="s">
        <v>73</v>
      </c>
      <c r="E32" s="161"/>
      <c r="F32" s="103" t="s">
        <v>48</v>
      </c>
      <c r="G32" s="147"/>
      <c r="I32" s="154"/>
      <c r="J32" s="154"/>
      <c r="K32" s="154"/>
      <c r="L32" s="154"/>
      <c r="M32" s="154"/>
      <c r="N32" s="154"/>
    </row>
    <row r="33" spans="1:14" ht="5.0999999999999996" customHeight="1" x14ac:dyDescent="0.15">
      <c r="A33" s="141"/>
      <c r="B33" s="141"/>
      <c r="C33" s="222"/>
      <c r="D33" s="159"/>
      <c r="E33" s="161"/>
      <c r="F33" s="103"/>
      <c r="G33" s="147"/>
      <c r="I33" s="154"/>
      <c r="J33" s="154"/>
      <c r="K33" s="154"/>
      <c r="L33" s="154"/>
      <c r="M33" s="154"/>
      <c r="N33" s="154"/>
    </row>
    <row r="34" spans="1:14" ht="16.5" x14ac:dyDescent="0.15">
      <c r="A34" s="141"/>
      <c r="B34" s="141"/>
      <c r="C34" s="222"/>
      <c r="D34" s="159" t="s">
        <v>74</v>
      </c>
      <c r="E34" s="161"/>
      <c r="F34" s="103" t="s">
        <v>82</v>
      </c>
      <c r="G34" s="147"/>
      <c r="I34" s="154"/>
      <c r="J34" s="154"/>
      <c r="K34" s="154"/>
      <c r="L34" s="154"/>
      <c r="M34" s="154"/>
      <c r="N34" s="154"/>
    </row>
    <row r="35" spans="1:14" ht="5.0999999999999996" customHeight="1" x14ac:dyDescent="0.15">
      <c r="A35" s="141"/>
      <c r="B35" s="141"/>
      <c r="C35" s="222"/>
      <c r="D35" s="159"/>
      <c r="E35" s="161"/>
      <c r="F35" s="103"/>
      <c r="G35" s="147"/>
      <c r="I35" s="154"/>
      <c r="J35" s="154"/>
      <c r="K35" s="154"/>
      <c r="L35" s="154"/>
      <c r="M35" s="154"/>
      <c r="N35" s="154"/>
    </row>
    <row r="36" spans="1:14" ht="16.5" x14ac:dyDescent="0.15">
      <c r="A36" s="141"/>
      <c r="B36" s="141"/>
      <c r="C36" s="222"/>
      <c r="D36" s="159" t="s">
        <v>75</v>
      </c>
      <c r="E36" s="163" t="s">
        <v>69</v>
      </c>
      <c r="F36" s="103" t="s">
        <v>49</v>
      </c>
      <c r="G36" s="147"/>
      <c r="I36" s="154"/>
      <c r="J36" s="154"/>
      <c r="K36" s="154"/>
      <c r="L36" s="154"/>
      <c r="M36" s="154"/>
      <c r="N36" s="154"/>
    </row>
    <row r="37" spans="1:14" ht="5.0999999999999996" customHeight="1" x14ac:dyDescent="0.15">
      <c r="A37" s="141"/>
      <c r="B37" s="141"/>
      <c r="C37" s="222"/>
      <c r="D37" s="159"/>
      <c r="E37" s="161"/>
      <c r="F37" s="103"/>
      <c r="G37" s="147"/>
      <c r="I37" s="154"/>
      <c r="J37" s="154"/>
      <c r="K37" s="154"/>
      <c r="L37" s="154"/>
      <c r="M37" s="154"/>
      <c r="N37" s="154"/>
    </row>
    <row r="38" spans="1:14" ht="16.5" x14ac:dyDescent="0.15">
      <c r="A38" s="141"/>
      <c r="B38" s="141"/>
      <c r="C38" s="222"/>
      <c r="D38" s="159" t="s">
        <v>76</v>
      </c>
      <c r="E38" s="161"/>
      <c r="F38" s="103" t="s">
        <v>13</v>
      </c>
      <c r="G38" s="147"/>
      <c r="I38" s="154"/>
      <c r="J38" s="154"/>
      <c r="K38" s="154"/>
      <c r="L38" s="154"/>
      <c r="M38" s="154"/>
      <c r="N38" s="154"/>
    </row>
    <row r="39" spans="1:14" ht="5.0999999999999996" customHeight="1" x14ac:dyDescent="0.15">
      <c r="A39" s="141"/>
      <c r="B39" s="141"/>
      <c r="C39" s="222"/>
      <c r="D39" s="159"/>
      <c r="E39" s="161"/>
      <c r="F39" s="103"/>
      <c r="G39" s="147"/>
      <c r="I39" s="154"/>
      <c r="J39" s="154"/>
      <c r="K39" s="154"/>
      <c r="L39" s="154"/>
      <c r="M39" s="154"/>
      <c r="N39" s="154"/>
    </row>
    <row r="40" spans="1:14" ht="16.5" x14ac:dyDescent="0.15">
      <c r="A40" s="141"/>
      <c r="B40" s="141"/>
      <c r="C40" s="222"/>
      <c r="D40" s="159" t="s">
        <v>77</v>
      </c>
      <c r="E40" s="161"/>
      <c r="F40" s="103" t="s">
        <v>86</v>
      </c>
      <c r="G40" s="147"/>
      <c r="H40" s="148"/>
      <c r="I40" s="154"/>
      <c r="J40" s="154" t="s">
        <v>103</v>
      </c>
      <c r="K40" s="154"/>
      <c r="L40" s="154"/>
      <c r="M40" s="154"/>
      <c r="N40" s="154"/>
    </row>
    <row r="41" spans="1:14" ht="5.0999999999999996" customHeight="1" x14ac:dyDescent="0.15">
      <c r="A41" s="141"/>
      <c r="B41" s="141"/>
      <c r="C41" s="153"/>
      <c r="D41" s="160"/>
      <c r="E41" s="162"/>
      <c r="F41" s="158"/>
      <c r="G41" s="152"/>
      <c r="H41" s="151"/>
      <c r="I41" s="155"/>
      <c r="J41" s="155"/>
      <c r="K41" s="155"/>
      <c r="L41" s="155"/>
      <c r="M41" s="155"/>
      <c r="N41" s="155"/>
    </row>
    <row r="42" spans="1:14" ht="5.0999999999999996" customHeight="1" x14ac:dyDescent="0.15">
      <c r="A42" s="141"/>
      <c r="B42" s="141"/>
      <c r="D42" s="159"/>
      <c r="E42" s="161"/>
      <c r="F42" s="103"/>
      <c r="G42" s="147"/>
      <c r="H42" s="148"/>
      <c r="I42" s="154"/>
      <c r="J42" s="154"/>
      <c r="K42" s="154"/>
      <c r="L42" s="154"/>
      <c r="M42" s="154"/>
      <c r="N42" s="154"/>
    </row>
    <row r="43" spans="1:14" ht="16.5" x14ac:dyDescent="0.15">
      <c r="A43" s="141"/>
      <c r="B43" s="141"/>
      <c r="C43" s="222" t="s">
        <v>100</v>
      </c>
      <c r="D43" s="159" t="s">
        <v>78</v>
      </c>
      <c r="E43" s="161"/>
      <c r="F43" s="103" t="s">
        <v>87</v>
      </c>
      <c r="G43" s="147"/>
      <c r="I43" s="154"/>
      <c r="J43" s="154"/>
      <c r="K43" s="154"/>
      <c r="L43" s="154"/>
      <c r="M43" s="154"/>
      <c r="N43" s="154"/>
    </row>
    <row r="44" spans="1:14" ht="5.0999999999999996" customHeight="1" x14ac:dyDescent="0.15">
      <c r="A44" s="141"/>
      <c r="B44" s="141"/>
      <c r="C44" s="222"/>
      <c r="D44" s="159"/>
      <c r="E44" s="161"/>
      <c r="F44" s="103"/>
      <c r="G44" s="147"/>
      <c r="I44" s="154"/>
      <c r="J44" s="154"/>
      <c r="K44" s="154"/>
      <c r="L44" s="154"/>
      <c r="M44" s="154"/>
      <c r="N44" s="154"/>
    </row>
    <row r="45" spans="1:14" ht="16.5" x14ac:dyDescent="0.15">
      <c r="A45" s="141"/>
      <c r="B45" s="141"/>
      <c r="C45" s="222"/>
      <c r="D45" s="159" t="s">
        <v>79</v>
      </c>
      <c r="E45" s="161"/>
      <c r="F45" s="103" t="s">
        <v>88</v>
      </c>
      <c r="G45" s="147"/>
      <c r="H45" s="148"/>
      <c r="I45" s="154"/>
      <c r="J45" s="154"/>
      <c r="K45" s="154"/>
      <c r="L45" s="154"/>
      <c r="M45" s="154"/>
      <c r="N45" s="154"/>
    </row>
    <row r="46" spans="1:14" ht="5.0999999999999996" customHeight="1" x14ac:dyDescent="0.15">
      <c r="A46" s="141"/>
      <c r="B46" s="141"/>
      <c r="C46" s="222"/>
      <c r="D46" s="159"/>
      <c r="E46" s="161"/>
      <c r="F46" s="103"/>
      <c r="G46" s="147"/>
      <c r="H46" s="148"/>
      <c r="I46" s="154"/>
      <c r="J46" s="154"/>
      <c r="K46" s="154"/>
      <c r="L46" s="154"/>
      <c r="M46" s="154"/>
      <c r="N46" s="154"/>
    </row>
    <row r="47" spans="1:14" ht="16.5" x14ac:dyDescent="0.15">
      <c r="A47" s="141"/>
      <c r="B47" s="141"/>
      <c r="C47" s="222"/>
      <c r="D47" s="159" t="s">
        <v>80</v>
      </c>
      <c r="E47" s="163" t="s">
        <v>70</v>
      </c>
      <c r="F47" s="103" t="s">
        <v>3</v>
      </c>
      <c r="G47" s="147"/>
      <c r="I47" s="154"/>
      <c r="J47" s="154"/>
      <c r="K47" s="154"/>
      <c r="L47" s="154"/>
      <c r="M47" s="154"/>
      <c r="N47" s="154"/>
    </row>
    <row r="48" spans="1:14" ht="5.0999999999999996" customHeight="1" x14ac:dyDescent="0.15">
      <c r="A48" s="141"/>
      <c r="B48" s="141"/>
      <c r="C48" s="222"/>
      <c r="D48" s="159"/>
      <c r="E48" s="161"/>
      <c r="F48" s="103"/>
      <c r="G48" s="147"/>
      <c r="I48" s="154"/>
      <c r="J48" s="154"/>
      <c r="K48" s="154"/>
      <c r="L48" s="154"/>
      <c r="M48" s="154"/>
      <c r="N48" s="154"/>
    </row>
    <row r="49" spans="1:14" ht="16.5" x14ac:dyDescent="0.15">
      <c r="A49" s="141"/>
      <c r="B49" s="141"/>
      <c r="C49" s="222"/>
      <c r="D49" s="159" t="s">
        <v>81</v>
      </c>
      <c r="E49" s="161"/>
      <c r="F49" s="103" t="s">
        <v>95</v>
      </c>
      <c r="I49" s="220" t="s">
        <v>102</v>
      </c>
      <c r="J49" s="221"/>
      <c r="K49" s="221"/>
      <c r="L49" s="221"/>
      <c r="M49" s="221"/>
      <c r="N49" s="221"/>
    </row>
    <row r="50" spans="1:14" ht="5.0999999999999996" customHeight="1" x14ac:dyDescent="0.15">
      <c r="A50" s="141"/>
      <c r="B50" s="141"/>
      <c r="C50" s="222"/>
      <c r="D50" s="159"/>
      <c r="E50" s="161"/>
      <c r="F50" s="103"/>
      <c r="I50" s="154"/>
      <c r="J50" s="154"/>
      <c r="K50" s="154"/>
      <c r="L50" s="154"/>
      <c r="M50" s="154"/>
      <c r="N50" s="154"/>
    </row>
    <row r="51" spans="1:14" ht="16.5" x14ac:dyDescent="0.15">
      <c r="A51" s="141"/>
      <c r="B51" s="141"/>
      <c r="C51" s="222"/>
      <c r="D51" s="159" t="s">
        <v>89</v>
      </c>
      <c r="E51" s="161"/>
      <c r="F51" s="103" t="s">
        <v>5</v>
      </c>
      <c r="I51" s="226" t="s">
        <v>104</v>
      </c>
      <c r="J51" s="227"/>
      <c r="K51" s="227"/>
      <c r="L51" s="227"/>
      <c r="M51" s="227"/>
      <c r="N51" s="227"/>
    </row>
    <row r="52" spans="1:14" ht="5.0999999999999996" customHeight="1" x14ac:dyDescent="0.15">
      <c r="A52" s="141"/>
      <c r="B52" s="141"/>
      <c r="C52" s="223"/>
      <c r="D52" s="159"/>
      <c r="E52" s="161"/>
      <c r="F52" s="103"/>
      <c r="I52" s="154"/>
      <c r="J52" s="154"/>
      <c r="K52" s="154"/>
      <c r="L52" s="154"/>
      <c r="M52" s="154"/>
      <c r="N52" s="154"/>
    </row>
    <row r="53" spans="1:14" ht="16.5" x14ac:dyDescent="0.15">
      <c r="A53" s="141"/>
      <c r="B53" s="141"/>
      <c r="C53" s="223"/>
      <c r="D53" s="159" t="s">
        <v>90</v>
      </c>
      <c r="E53" s="163" t="s">
        <v>71</v>
      </c>
      <c r="F53" s="103" t="s">
        <v>97</v>
      </c>
      <c r="I53" s="154"/>
      <c r="J53" s="154"/>
      <c r="K53" s="154"/>
      <c r="L53" s="154"/>
      <c r="M53" s="154"/>
      <c r="N53" s="154"/>
    </row>
    <row r="54" spans="1:14" ht="5.0999999999999996" customHeight="1" x14ac:dyDescent="0.15">
      <c r="A54" s="141"/>
      <c r="B54" s="141"/>
      <c r="C54" s="223"/>
      <c r="D54" s="159"/>
      <c r="E54" s="161"/>
      <c r="F54" s="103"/>
      <c r="I54" s="154"/>
      <c r="J54" s="154"/>
      <c r="K54" s="154"/>
      <c r="L54" s="154"/>
      <c r="M54" s="154"/>
      <c r="N54" s="154"/>
    </row>
    <row r="55" spans="1:14" ht="16.5" x14ac:dyDescent="0.15">
      <c r="A55" s="141"/>
      <c r="B55" s="141"/>
      <c r="C55" s="223"/>
      <c r="D55" s="159" t="s">
        <v>91</v>
      </c>
      <c r="E55" s="163" t="s">
        <v>72</v>
      </c>
      <c r="F55" s="103" t="s">
        <v>96</v>
      </c>
      <c r="I55" s="154"/>
      <c r="J55" s="154"/>
      <c r="K55" s="154"/>
      <c r="L55" s="154"/>
      <c r="M55" s="154"/>
      <c r="N55" s="154"/>
    </row>
    <row r="56" spans="1:14" ht="5.0999999999999996" customHeight="1" x14ac:dyDescent="0.15">
      <c r="A56" s="141"/>
      <c r="B56" s="141"/>
      <c r="C56" s="223"/>
      <c r="D56" s="159"/>
      <c r="E56" s="161"/>
      <c r="F56" s="103"/>
      <c r="I56" s="154"/>
      <c r="J56" s="154"/>
      <c r="K56" s="154"/>
      <c r="L56" s="154"/>
      <c r="M56" s="154"/>
      <c r="N56" s="154"/>
    </row>
    <row r="57" spans="1:14" ht="16.5" x14ac:dyDescent="0.15">
      <c r="A57" s="141"/>
      <c r="B57" s="141"/>
      <c r="C57" s="223"/>
      <c r="D57" s="159" t="s">
        <v>92</v>
      </c>
      <c r="E57" s="161"/>
      <c r="F57" s="103" t="s">
        <v>7</v>
      </c>
      <c r="I57" s="220" t="s">
        <v>102</v>
      </c>
      <c r="J57" s="221"/>
      <c r="K57" s="221"/>
      <c r="L57" s="221"/>
      <c r="M57" s="221"/>
      <c r="N57" s="221"/>
    </row>
    <row r="58" spans="1:14" x14ac:dyDescent="0.15">
      <c r="D58" s="148"/>
      <c r="E58" s="161"/>
    </row>
    <row r="59" spans="1:14" hidden="1" x14ac:dyDescent="0.15">
      <c r="D59" s="148"/>
      <c r="E59" s="161"/>
    </row>
    <row r="60" spans="1:14" hidden="1" x14ac:dyDescent="0.15">
      <c r="C60" s="148"/>
      <c r="E60" s="161"/>
    </row>
    <row r="61" spans="1:14" hidden="1" x14ac:dyDescent="0.15">
      <c r="C61" s="148"/>
    </row>
    <row r="62" spans="1:14" hidden="1" x14ac:dyDescent="0.15">
      <c r="C62" s="148"/>
    </row>
    <row r="63" spans="1:14" hidden="1" x14ac:dyDescent="0.15">
      <c r="C63" s="148"/>
    </row>
    <row r="64" spans="1:14" hidden="1" x14ac:dyDescent="0.15">
      <c r="C64" s="148"/>
    </row>
    <row r="65" spans="3:3" hidden="1" x14ac:dyDescent="0.15">
      <c r="C65" s="148"/>
    </row>
  </sheetData>
  <sheetProtection sheet="1" objects="1" scenarios="1" selectLockedCells="1" selectUnlockedCells="1"/>
  <mergeCells count="12">
    <mergeCell ref="C3:M3"/>
    <mergeCell ref="C4:M4"/>
    <mergeCell ref="I57:N57"/>
    <mergeCell ref="C43:C57"/>
    <mergeCell ref="C10:M11"/>
    <mergeCell ref="C13:M16"/>
    <mergeCell ref="C32:C40"/>
    <mergeCell ref="I51:N51"/>
    <mergeCell ref="I49:N49"/>
    <mergeCell ref="C9:M9"/>
    <mergeCell ref="C7:M7"/>
    <mergeCell ref="C6:M6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A23FE-2B10-47AF-895D-7A233E924B53}">
  <sheetPr>
    <tabColor theme="8" tint="-0.499984740745262"/>
    <pageSetUpPr fitToPage="1"/>
  </sheetPr>
  <dimension ref="A1:M58"/>
  <sheetViews>
    <sheetView showGridLines="0" zoomScale="70" zoomScaleNormal="70" workbookViewId="0">
      <pane xSplit="2" ySplit="14" topLeftCell="C15" activePane="bottomRight" state="frozen"/>
      <selection pane="topRight"/>
      <selection pane="bottomLeft"/>
      <selection pane="bottomRight" activeCell="H18" sqref="H18"/>
    </sheetView>
  </sheetViews>
  <sheetFormatPr defaultColWidth="0" defaultRowHeight="18.75" zeroHeight="1" x14ac:dyDescent="0.45"/>
  <cols>
    <col min="1" max="1" width="6.625" style="45" customWidth="1"/>
    <col min="2" max="2" width="5.25" style="45" bestFit="1" customWidth="1"/>
    <col min="3" max="4" width="21.625" style="45" customWidth="1"/>
    <col min="5" max="5" width="7.625" style="45" customWidth="1"/>
    <col min="6" max="7" width="21.625" style="45" customWidth="1"/>
    <col min="8" max="8" width="12.375" style="45" customWidth="1"/>
    <col min="9" max="9" width="21.625" style="45" customWidth="1"/>
    <col min="10" max="10" width="7.625" style="45" customWidth="1"/>
    <col min="11" max="11" width="21.625" style="45" customWidth="1"/>
    <col min="12" max="12" width="6.625" style="45" customWidth="1"/>
    <col min="13" max="13" width="12.625" style="44" hidden="1" customWidth="1"/>
    <col min="14" max="16384" width="9" style="45" hidden="1"/>
  </cols>
  <sheetData>
    <row r="1" spans="1:13" ht="77.25" thickBot="1" x14ac:dyDescent="0.9">
      <c r="A1" s="124" t="s">
        <v>64</v>
      </c>
      <c r="B1" s="43"/>
      <c r="C1" s="228">
        <v>51</v>
      </c>
      <c r="D1" s="228"/>
      <c r="E1" s="125" t="s">
        <v>61</v>
      </c>
      <c r="F1" s="126"/>
      <c r="G1" s="126"/>
      <c r="H1" s="126"/>
      <c r="I1" s="126"/>
      <c r="J1" s="126"/>
      <c r="K1" s="126"/>
      <c r="L1" s="93" t="s">
        <v>14</v>
      </c>
    </row>
    <row r="2" spans="1:13" ht="39" thickBot="1" x14ac:dyDescent="0.5">
      <c r="A2" s="127" t="s">
        <v>0</v>
      </c>
      <c r="C2" s="80" t="s">
        <v>48</v>
      </c>
      <c r="D2" s="229"/>
      <c r="E2" s="230"/>
      <c r="F2" s="231"/>
      <c r="G2" s="167" t="s">
        <v>49</v>
      </c>
      <c r="H2" s="168"/>
      <c r="I2" s="169"/>
      <c r="J2" s="170"/>
      <c r="K2" s="171"/>
    </row>
    <row r="3" spans="1:13" ht="32.25" thickBot="1" x14ac:dyDescent="0.5">
      <c r="A3" s="127" t="s">
        <v>0</v>
      </c>
      <c r="C3" s="79" t="s">
        <v>55</v>
      </c>
      <c r="D3" s="196"/>
      <c r="E3" s="197"/>
      <c r="F3" s="198"/>
      <c r="G3" s="187" t="s">
        <v>13</v>
      </c>
      <c r="H3" s="188"/>
      <c r="I3" s="232"/>
      <c r="J3" s="233"/>
      <c r="K3" s="234"/>
      <c r="M3" s="44">
        <f>+COUNTIF($M$13:$M$40,$I$3)</f>
        <v>0</v>
      </c>
    </row>
    <row r="4" spans="1:13" ht="31.5" x14ac:dyDescent="0.45">
      <c r="A4" s="127" t="s">
        <v>0</v>
      </c>
      <c r="C4" s="175" t="s">
        <v>54</v>
      </c>
      <c r="D4" s="235"/>
      <c r="E4" s="236"/>
      <c r="F4" s="237"/>
      <c r="G4" s="189" t="s">
        <v>37</v>
      </c>
      <c r="H4" s="190"/>
      <c r="I4" s="241"/>
      <c r="J4" s="242"/>
      <c r="K4" s="243"/>
    </row>
    <row r="5" spans="1:13" ht="32.25" thickBot="1" x14ac:dyDescent="0.5">
      <c r="A5" s="127" t="s">
        <v>0</v>
      </c>
      <c r="C5" s="176"/>
      <c r="D5" s="238"/>
      <c r="E5" s="239"/>
      <c r="F5" s="240"/>
      <c r="G5" s="191" t="s">
        <v>36</v>
      </c>
      <c r="H5" s="192"/>
      <c r="I5" s="244"/>
      <c r="J5" s="245"/>
      <c r="K5" s="246"/>
    </row>
    <row r="6" spans="1:13" x14ac:dyDescent="0.45">
      <c r="A6" s="128"/>
      <c r="E6" s="82"/>
    </row>
    <row r="7" spans="1:13" ht="22.5" x14ac:dyDescent="0.5">
      <c r="A7" s="128"/>
      <c r="B7" s="49"/>
      <c r="C7" s="86" t="s">
        <v>15</v>
      </c>
      <c r="D7" s="83"/>
      <c r="E7" s="81"/>
      <c r="F7" s="207" t="s">
        <v>51</v>
      </c>
      <c r="G7" s="50" t="s">
        <v>113</v>
      </c>
      <c r="H7" s="51" t="s">
        <v>50</v>
      </c>
      <c r="I7" s="52">
        <v>2500</v>
      </c>
      <c r="J7" s="94">
        <f>+COUNTIF($K$15:$K$40,I7)</f>
        <v>0</v>
      </c>
      <c r="K7" s="89">
        <f>+I7*J7</f>
        <v>0</v>
      </c>
    </row>
    <row r="8" spans="1:13" ht="22.5" x14ac:dyDescent="0.5">
      <c r="A8" s="128"/>
      <c r="B8" s="49"/>
      <c r="C8" s="87" t="s">
        <v>56</v>
      </c>
      <c r="D8" s="84">
        <f>+COUNTIF($E$13:$E$40,$C8)</f>
        <v>0</v>
      </c>
      <c r="E8" s="81"/>
      <c r="F8" s="208"/>
      <c r="G8" s="53" t="s">
        <v>45</v>
      </c>
      <c r="H8" s="54" t="s">
        <v>50</v>
      </c>
      <c r="I8" s="55">
        <v>2800</v>
      </c>
      <c r="J8" s="95">
        <f>+COUNTIF($K$15:$K$40,I8)</f>
        <v>0</v>
      </c>
      <c r="K8" s="90">
        <f>+I8*J8</f>
        <v>0</v>
      </c>
    </row>
    <row r="9" spans="1:13" ht="23.25" thickBot="1" x14ac:dyDescent="0.55000000000000004">
      <c r="A9" s="128"/>
      <c r="B9" s="49"/>
      <c r="C9" s="87" t="s">
        <v>57</v>
      </c>
      <c r="D9" s="84">
        <f>+COUNTIF($E$13:$E$40,$C9)</f>
        <v>0</v>
      </c>
      <c r="E9" s="81"/>
      <c r="F9" s="208"/>
      <c r="G9" s="56" t="s">
        <v>44</v>
      </c>
      <c r="H9" s="57" t="s">
        <v>50</v>
      </c>
      <c r="I9" s="58">
        <v>3100</v>
      </c>
      <c r="J9" s="96">
        <f>+COUNTIF($K$15:$K$40,I9)</f>
        <v>0</v>
      </c>
      <c r="K9" s="91">
        <f>+I9*J9</f>
        <v>0</v>
      </c>
    </row>
    <row r="10" spans="1:13" ht="23.25" thickBot="1" x14ac:dyDescent="0.55000000000000004">
      <c r="A10" s="128"/>
      <c r="B10" s="49"/>
      <c r="C10" s="88" t="s">
        <v>58</v>
      </c>
      <c r="D10" s="85">
        <f>SUM(D8:D9)</f>
        <v>0</v>
      </c>
      <c r="E10" s="81"/>
      <c r="F10" s="209"/>
      <c r="G10" s="59" t="s">
        <v>53</v>
      </c>
      <c r="H10" s="60"/>
      <c r="I10" s="78"/>
      <c r="J10" s="97">
        <f>SUM(J7:J9)</f>
        <v>0</v>
      </c>
      <c r="K10" s="92">
        <f>SUM(K7:K9)</f>
        <v>0</v>
      </c>
    </row>
    <row r="11" spans="1:13" x14ac:dyDescent="0.45">
      <c r="A11" s="49"/>
      <c r="B11" s="48"/>
      <c r="C11" s="61"/>
      <c r="D11" s="48"/>
      <c r="E11" s="61"/>
      <c r="F11" s="61"/>
      <c r="G11" s="61"/>
      <c r="H11" s="61"/>
      <c r="I11" s="61"/>
      <c r="J11" s="61"/>
      <c r="K11" s="61"/>
    </row>
    <row r="12" spans="1:13" ht="19.5" thickBot="1" x14ac:dyDescent="0.5">
      <c r="C12" s="48" t="s">
        <v>12</v>
      </c>
    </row>
    <row r="13" spans="1:13" ht="22.5" customHeight="1" x14ac:dyDescent="0.5">
      <c r="B13" s="129"/>
      <c r="C13" s="247" t="s">
        <v>1</v>
      </c>
      <c r="D13" s="149" t="s">
        <v>62</v>
      </c>
      <c r="E13" s="249" t="s">
        <v>3</v>
      </c>
      <c r="F13" s="150" t="s">
        <v>94</v>
      </c>
      <c r="G13" s="150" t="s">
        <v>5</v>
      </c>
      <c r="H13" s="249" t="s">
        <v>40</v>
      </c>
      <c r="I13" s="251" t="s">
        <v>6</v>
      </c>
      <c r="J13" s="251"/>
      <c r="K13" s="255" t="s">
        <v>7</v>
      </c>
      <c r="M13" s="38" t="s">
        <v>13</v>
      </c>
    </row>
    <row r="14" spans="1:13" s="63" customFormat="1" ht="23.25" thickBot="1" x14ac:dyDescent="0.5">
      <c r="A14" s="45"/>
      <c r="B14" s="130"/>
      <c r="C14" s="248"/>
      <c r="D14" s="131" t="s">
        <v>63</v>
      </c>
      <c r="E14" s="250"/>
      <c r="F14" s="120" t="s">
        <v>93</v>
      </c>
      <c r="G14" s="120" t="s">
        <v>9</v>
      </c>
      <c r="H14" s="250"/>
      <c r="I14" s="252"/>
      <c r="J14" s="252"/>
      <c r="K14" s="256"/>
      <c r="M14" s="38" t="s">
        <v>46</v>
      </c>
    </row>
    <row r="15" spans="1:13" ht="38.25" thickTop="1" x14ac:dyDescent="0.45">
      <c r="A15" s="42" t="s">
        <v>0</v>
      </c>
      <c r="B15" s="132">
        <v>1</v>
      </c>
      <c r="C15" s="108"/>
      <c r="D15" s="109"/>
      <c r="E15" s="110"/>
      <c r="F15" s="121" t="str">
        <f t="shared" ref="F15" si="0">+IF(C15&lt;&gt;"",$D$2,"")</f>
        <v/>
      </c>
      <c r="G15" s="111"/>
      <c r="H15" s="138"/>
      <c r="I15" s="257"/>
      <c r="J15" s="258"/>
      <c r="K15" s="133">
        <f>IF(SUMIF(種別①!$E:$E,I15,種別①!$G:$G)&gt;0,SUMIF(種別①!$E:$E,I15,種別①!$G:$G),0)</f>
        <v>0</v>
      </c>
      <c r="L15" s="61"/>
      <c r="M15" s="38" t="str">
        <f t="shared" ref="M15:M27" si="1">IF(K15&gt;0,$I$3,"")</f>
        <v/>
      </c>
    </row>
    <row r="16" spans="1:13" ht="37.5" x14ac:dyDescent="0.45">
      <c r="A16" s="42" t="s">
        <v>0</v>
      </c>
      <c r="B16" s="134">
        <f>+B15+1</f>
        <v>2</v>
      </c>
      <c r="C16" s="112"/>
      <c r="D16" s="113"/>
      <c r="E16" s="114"/>
      <c r="F16" s="122" t="str">
        <f>+IF(C16&lt;&gt;"",$D$2,"")</f>
        <v/>
      </c>
      <c r="G16" s="115"/>
      <c r="H16" s="139"/>
      <c r="I16" s="253"/>
      <c r="J16" s="254"/>
      <c r="K16" s="135">
        <f>IF(SUMIF(種別①!$E:$E,I16,種別①!$G:$G)&gt;0,SUMIF(種別①!$E:$E,I16,種別①!$G:$G),0)</f>
        <v>0</v>
      </c>
      <c r="L16" s="61"/>
      <c r="M16" s="38" t="str">
        <f t="shared" si="1"/>
        <v/>
      </c>
    </row>
    <row r="17" spans="1:13" ht="37.5" x14ac:dyDescent="0.45">
      <c r="A17" s="42" t="s">
        <v>0</v>
      </c>
      <c r="B17" s="134">
        <f t="shared" ref="B17:B39" si="2">+B16+1</f>
        <v>3</v>
      </c>
      <c r="C17" s="112"/>
      <c r="D17" s="113"/>
      <c r="E17" s="114"/>
      <c r="F17" s="122" t="str">
        <f t="shared" ref="F17:F39" si="3">+IF(C17&lt;&gt;"",$D$2,"")</f>
        <v/>
      </c>
      <c r="G17" s="115"/>
      <c r="H17" s="139"/>
      <c r="I17" s="253"/>
      <c r="J17" s="254"/>
      <c r="K17" s="135">
        <f>IF(SUMIF(種別①!$E:$E,I17,種別①!$G:$G)&gt;0,SUMIF(種別①!$E:$E,I17,種別①!$G:$G),0)</f>
        <v>0</v>
      </c>
      <c r="L17" s="61"/>
      <c r="M17" s="38" t="str">
        <f t="shared" si="1"/>
        <v/>
      </c>
    </row>
    <row r="18" spans="1:13" ht="37.5" x14ac:dyDescent="0.45">
      <c r="A18" s="42" t="s">
        <v>0</v>
      </c>
      <c r="B18" s="134">
        <f t="shared" si="2"/>
        <v>4</v>
      </c>
      <c r="C18" s="112"/>
      <c r="D18" s="113"/>
      <c r="E18" s="114"/>
      <c r="F18" s="122" t="str">
        <f t="shared" si="3"/>
        <v/>
      </c>
      <c r="G18" s="115"/>
      <c r="H18" s="139"/>
      <c r="I18" s="253"/>
      <c r="J18" s="254"/>
      <c r="K18" s="135">
        <f>IF(SUMIF(種別①!$E:$E,I18,種別①!$G:$G)&gt;0,SUMIF(種別①!$E:$E,I18,種別①!$G:$G),0)</f>
        <v>0</v>
      </c>
      <c r="L18" s="61"/>
      <c r="M18" s="38" t="str">
        <f t="shared" si="1"/>
        <v/>
      </c>
    </row>
    <row r="19" spans="1:13" ht="37.5" x14ac:dyDescent="0.45">
      <c r="A19" s="42" t="s">
        <v>0</v>
      </c>
      <c r="B19" s="134">
        <f t="shared" si="2"/>
        <v>5</v>
      </c>
      <c r="C19" s="112"/>
      <c r="D19" s="113"/>
      <c r="E19" s="114"/>
      <c r="F19" s="122" t="str">
        <f t="shared" si="3"/>
        <v/>
      </c>
      <c r="G19" s="115"/>
      <c r="H19" s="139"/>
      <c r="I19" s="253"/>
      <c r="J19" s="254"/>
      <c r="K19" s="135">
        <f>IF(SUMIF(種別①!$E:$E,I19,種別①!$G:$G)&gt;0,SUMIF(種別①!$E:$E,I19,種別①!$G:$G),0)</f>
        <v>0</v>
      </c>
      <c r="L19" s="61"/>
      <c r="M19" s="38" t="str">
        <f t="shared" si="1"/>
        <v/>
      </c>
    </row>
    <row r="20" spans="1:13" ht="37.5" x14ac:dyDescent="0.45">
      <c r="A20" s="42" t="s">
        <v>0</v>
      </c>
      <c r="B20" s="134">
        <f t="shared" si="2"/>
        <v>6</v>
      </c>
      <c r="C20" s="112"/>
      <c r="D20" s="113"/>
      <c r="E20" s="114"/>
      <c r="F20" s="122" t="str">
        <f t="shared" si="3"/>
        <v/>
      </c>
      <c r="G20" s="115"/>
      <c r="H20" s="139"/>
      <c r="I20" s="253"/>
      <c r="J20" s="254"/>
      <c r="K20" s="135">
        <f>IF(SUMIF(種別①!$E:$E,I20,種別①!$G:$G)&gt;0,SUMIF(種別①!$E:$E,I20,種別①!$G:$G),0)</f>
        <v>0</v>
      </c>
      <c r="L20" s="61"/>
      <c r="M20" s="38" t="str">
        <f t="shared" si="1"/>
        <v/>
      </c>
    </row>
    <row r="21" spans="1:13" ht="37.5" x14ac:dyDescent="0.45">
      <c r="A21" s="42" t="s">
        <v>0</v>
      </c>
      <c r="B21" s="134">
        <f t="shared" si="2"/>
        <v>7</v>
      </c>
      <c r="C21" s="112"/>
      <c r="D21" s="113"/>
      <c r="E21" s="114"/>
      <c r="F21" s="122" t="str">
        <f t="shared" si="3"/>
        <v/>
      </c>
      <c r="G21" s="115"/>
      <c r="H21" s="139"/>
      <c r="I21" s="253"/>
      <c r="J21" s="254"/>
      <c r="K21" s="135">
        <f>IF(SUMIF(種別①!$E:$E,I21,種別①!$G:$G)&gt;0,SUMIF(種別①!$E:$E,I21,種別①!$G:$G),0)</f>
        <v>0</v>
      </c>
      <c r="L21" s="61"/>
      <c r="M21" s="38" t="str">
        <f t="shared" si="1"/>
        <v/>
      </c>
    </row>
    <row r="22" spans="1:13" ht="37.5" x14ac:dyDescent="0.45">
      <c r="A22" s="42" t="s">
        <v>0</v>
      </c>
      <c r="B22" s="134">
        <f t="shared" si="2"/>
        <v>8</v>
      </c>
      <c r="C22" s="112"/>
      <c r="D22" s="113"/>
      <c r="E22" s="114"/>
      <c r="F22" s="122" t="str">
        <f t="shared" si="3"/>
        <v/>
      </c>
      <c r="G22" s="115"/>
      <c r="H22" s="139"/>
      <c r="I22" s="253"/>
      <c r="J22" s="254"/>
      <c r="K22" s="135">
        <f>IF(SUMIF(種別①!$E:$E,I22,種別①!$G:$G)&gt;0,SUMIF(種別①!$E:$E,I22,種別①!$G:$G),0)</f>
        <v>0</v>
      </c>
      <c r="L22" s="76"/>
      <c r="M22" s="38" t="str">
        <f t="shared" si="1"/>
        <v/>
      </c>
    </row>
    <row r="23" spans="1:13" ht="37.5" x14ac:dyDescent="0.45">
      <c r="A23" s="42" t="s">
        <v>0</v>
      </c>
      <c r="B23" s="134">
        <f t="shared" si="2"/>
        <v>9</v>
      </c>
      <c r="C23" s="112"/>
      <c r="D23" s="113"/>
      <c r="E23" s="114"/>
      <c r="F23" s="122" t="str">
        <f t="shared" si="3"/>
        <v/>
      </c>
      <c r="G23" s="115"/>
      <c r="H23" s="139"/>
      <c r="I23" s="253"/>
      <c r="J23" s="254"/>
      <c r="K23" s="135">
        <f>IF(SUMIF(種別①!$E:$E,I23,種別①!$G:$G)&gt;0,SUMIF(種別①!$E:$E,I23,種別①!$G:$G),0)</f>
        <v>0</v>
      </c>
      <c r="L23" s="76"/>
      <c r="M23" s="38" t="str">
        <f t="shared" si="1"/>
        <v/>
      </c>
    </row>
    <row r="24" spans="1:13" ht="37.5" x14ac:dyDescent="0.45">
      <c r="A24" s="42" t="s">
        <v>0</v>
      </c>
      <c r="B24" s="134">
        <f t="shared" si="2"/>
        <v>10</v>
      </c>
      <c r="C24" s="112"/>
      <c r="D24" s="113"/>
      <c r="E24" s="114"/>
      <c r="F24" s="122" t="str">
        <f t="shared" si="3"/>
        <v/>
      </c>
      <c r="G24" s="115"/>
      <c r="H24" s="139"/>
      <c r="I24" s="253"/>
      <c r="J24" s="254"/>
      <c r="K24" s="135">
        <f>IF(SUMIF(種別①!$E:$E,I24,種別①!$G:$G)&gt;0,SUMIF(種別①!$E:$E,I24,種別①!$G:$G),0)</f>
        <v>0</v>
      </c>
      <c r="L24" s="76"/>
      <c r="M24" s="38" t="str">
        <f t="shared" si="1"/>
        <v/>
      </c>
    </row>
    <row r="25" spans="1:13" ht="37.5" x14ac:dyDescent="0.45">
      <c r="A25" s="42" t="s">
        <v>0</v>
      </c>
      <c r="B25" s="134">
        <f t="shared" si="2"/>
        <v>11</v>
      </c>
      <c r="C25" s="112"/>
      <c r="D25" s="113"/>
      <c r="E25" s="114"/>
      <c r="F25" s="122" t="str">
        <f t="shared" si="3"/>
        <v/>
      </c>
      <c r="G25" s="115"/>
      <c r="H25" s="139"/>
      <c r="I25" s="253"/>
      <c r="J25" s="254"/>
      <c r="K25" s="135">
        <f>IF(SUMIF(種別①!$E:$E,I25,種別①!$G:$G)&gt;0,SUMIF(種別①!$E:$E,I25,種別①!$G:$G),0)</f>
        <v>0</v>
      </c>
      <c r="L25" s="76"/>
      <c r="M25" s="38" t="str">
        <f t="shared" si="1"/>
        <v/>
      </c>
    </row>
    <row r="26" spans="1:13" ht="37.5" x14ac:dyDescent="0.45">
      <c r="A26" s="42" t="s">
        <v>0</v>
      </c>
      <c r="B26" s="134">
        <f t="shared" si="2"/>
        <v>12</v>
      </c>
      <c r="C26" s="112"/>
      <c r="D26" s="113"/>
      <c r="E26" s="114"/>
      <c r="F26" s="122" t="str">
        <f t="shared" si="3"/>
        <v/>
      </c>
      <c r="G26" s="115"/>
      <c r="H26" s="139"/>
      <c r="I26" s="253"/>
      <c r="J26" s="254"/>
      <c r="K26" s="135">
        <f>IF(SUMIF(種別①!$E:$E,I26,種別①!$G:$G)&gt;0,SUMIF(種別①!$E:$E,I26,種別①!$G:$G),0)</f>
        <v>0</v>
      </c>
      <c r="L26" s="76"/>
      <c r="M26" s="38" t="str">
        <f t="shared" si="1"/>
        <v/>
      </c>
    </row>
    <row r="27" spans="1:13" ht="37.5" x14ac:dyDescent="0.45">
      <c r="A27" s="42" t="s">
        <v>0</v>
      </c>
      <c r="B27" s="134">
        <f t="shared" si="2"/>
        <v>13</v>
      </c>
      <c r="C27" s="112"/>
      <c r="D27" s="113"/>
      <c r="E27" s="114"/>
      <c r="F27" s="122" t="str">
        <f t="shared" si="3"/>
        <v/>
      </c>
      <c r="G27" s="115"/>
      <c r="H27" s="139"/>
      <c r="I27" s="253"/>
      <c r="J27" s="254"/>
      <c r="K27" s="135">
        <f>IF(SUMIF(種別①!$E:$E,I27,種別①!$G:$G)&gt;0,SUMIF(種別①!$E:$E,I27,種別①!$G:$G),0)</f>
        <v>0</v>
      </c>
      <c r="L27" s="76"/>
      <c r="M27" s="38" t="str">
        <f t="shared" si="1"/>
        <v/>
      </c>
    </row>
    <row r="28" spans="1:13" ht="37.5" x14ac:dyDescent="0.45">
      <c r="A28" s="42" t="s">
        <v>0</v>
      </c>
      <c r="B28" s="134">
        <f t="shared" si="2"/>
        <v>14</v>
      </c>
      <c r="C28" s="112"/>
      <c r="D28" s="113"/>
      <c r="E28" s="114"/>
      <c r="F28" s="122" t="str">
        <f t="shared" si="3"/>
        <v/>
      </c>
      <c r="G28" s="115"/>
      <c r="H28" s="139"/>
      <c r="I28" s="253"/>
      <c r="J28" s="254"/>
      <c r="K28" s="135">
        <f>IF(SUMIF(種別①!$E:$E,I28,種別①!$G:$G)&gt;0,SUMIF(種別①!$E:$E,I28,種別①!$G:$G),0)</f>
        <v>0</v>
      </c>
      <c r="L28" s="76"/>
      <c r="M28" s="38" t="str">
        <f t="shared" ref="M28:M33" si="4">IF(K28&gt;0,$I$3,"")</f>
        <v/>
      </c>
    </row>
    <row r="29" spans="1:13" ht="37.5" x14ac:dyDescent="0.45">
      <c r="A29" s="42" t="s">
        <v>0</v>
      </c>
      <c r="B29" s="134">
        <f t="shared" si="2"/>
        <v>15</v>
      </c>
      <c r="C29" s="112"/>
      <c r="D29" s="113"/>
      <c r="E29" s="114"/>
      <c r="F29" s="122" t="str">
        <f t="shared" si="3"/>
        <v/>
      </c>
      <c r="G29" s="115"/>
      <c r="H29" s="139"/>
      <c r="I29" s="253"/>
      <c r="J29" s="254"/>
      <c r="K29" s="135">
        <f>IF(SUMIF(種別①!$E:$E,I29,種別①!$G:$G)&gt;0,SUMIF(種別①!$E:$E,I29,種別①!$G:$G),0)</f>
        <v>0</v>
      </c>
      <c r="L29" s="76"/>
      <c r="M29" s="38" t="str">
        <f t="shared" si="4"/>
        <v/>
      </c>
    </row>
    <row r="30" spans="1:13" ht="37.5" x14ac:dyDescent="0.45">
      <c r="A30" s="42" t="s">
        <v>0</v>
      </c>
      <c r="B30" s="134">
        <f t="shared" si="2"/>
        <v>16</v>
      </c>
      <c r="C30" s="112"/>
      <c r="D30" s="113"/>
      <c r="E30" s="114"/>
      <c r="F30" s="122" t="str">
        <f t="shared" si="3"/>
        <v/>
      </c>
      <c r="G30" s="115"/>
      <c r="H30" s="139"/>
      <c r="I30" s="253"/>
      <c r="J30" s="254"/>
      <c r="K30" s="135">
        <f>IF(SUMIF(種別①!$E:$E,I30,種別①!$G:$G)&gt;0,SUMIF(種別①!$E:$E,I30,種別①!$G:$G),0)</f>
        <v>0</v>
      </c>
      <c r="L30" s="76"/>
      <c r="M30" s="38" t="str">
        <f t="shared" si="4"/>
        <v/>
      </c>
    </row>
    <row r="31" spans="1:13" ht="37.5" x14ac:dyDescent="0.45">
      <c r="A31" s="42" t="s">
        <v>0</v>
      </c>
      <c r="B31" s="134">
        <f t="shared" si="2"/>
        <v>17</v>
      </c>
      <c r="C31" s="112"/>
      <c r="D31" s="113"/>
      <c r="E31" s="114"/>
      <c r="F31" s="122" t="str">
        <f t="shared" si="3"/>
        <v/>
      </c>
      <c r="G31" s="115"/>
      <c r="H31" s="139"/>
      <c r="I31" s="253"/>
      <c r="J31" s="254"/>
      <c r="K31" s="135">
        <f>IF(SUMIF(種別①!$E:$E,I31,種別①!$G:$G)&gt;0,SUMIF(種別①!$E:$E,I31,種別①!$G:$G),0)</f>
        <v>0</v>
      </c>
      <c r="L31" s="76"/>
      <c r="M31" s="38" t="str">
        <f t="shared" si="4"/>
        <v/>
      </c>
    </row>
    <row r="32" spans="1:13" ht="37.5" x14ac:dyDescent="0.45">
      <c r="A32" s="42" t="s">
        <v>0</v>
      </c>
      <c r="B32" s="134">
        <f t="shared" si="2"/>
        <v>18</v>
      </c>
      <c r="C32" s="112"/>
      <c r="D32" s="113"/>
      <c r="E32" s="114"/>
      <c r="F32" s="122" t="str">
        <f t="shared" si="3"/>
        <v/>
      </c>
      <c r="G32" s="115"/>
      <c r="H32" s="139"/>
      <c r="I32" s="253"/>
      <c r="J32" s="254"/>
      <c r="K32" s="135">
        <f>IF(SUMIF(種別①!$E:$E,I32,種別①!$G:$G)&gt;0,SUMIF(種別①!$E:$E,I32,種別①!$G:$G),0)</f>
        <v>0</v>
      </c>
      <c r="L32" s="76"/>
      <c r="M32" s="38" t="str">
        <f t="shared" si="4"/>
        <v/>
      </c>
    </row>
    <row r="33" spans="1:13" ht="37.5" x14ac:dyDescent="0.45">
      <c r="A33" s="42" t="s">
        <v>0</v>
      </c>
      <c r="B33" s="134">
        <f t="shared" si="2"/>
        <v>19</v>
      </c>
      <c r="C33" s="112"/>
      <c r="D33" s="113"/>
      <c r="E33" s="114"/>
      <c r="F33" s="122" t="str">
        <f t="shared" si="3"/>
        <v/>
      </c>
      <c r="G33" s="115"/>
      <c r="H33" s="139"/>
      <c r="I33" s="253"/>
      <c r="J33" s="254"/>
      <c r="K33" s="135">
        <f>IF(SUMIF(種別①!$E:$E,I33,種別①!$G:$G)&gt;0,SUMIF(種別①!$E:$E,I33,種別①!$G:$G),0)</f>
        <v>0</v>
      </c>
      <c r="L33" s="76"/>
      <c r="M33" s="38" t="str">
        <f t="shared" si="4"/>
        <v/>
      </c>
    </row>
    <row r="34" spans="1:13" ht="37.5" x14ac:dyDescent="0.45">
      <c r="A34" s="42" t="s">
        <v>0</v>
      </c>
      <c r="B34" s="134">
        <f t="shared" si="2"/>
        <v>20</v>
      </c>
      <c r="C34" s="112"/>
      <c r="D34" s="113"/>
      <c r="E34" s="114"/>
      <c r="F34" s="122" t="str">
        <f t="shared" si="3"/>
        <v/>
      </c>
      <c r="G34" s="115"/>
      <c r="H34" s="139"/>
      <c r="I34" s="253"/>
      <c r="J34" s="254"/>
      <c r="K34" s="135">
        <f>IF(SUMIF(種別①!$E:$E,I34,種別①!$G:$G)&gt;0,SUMIF(種別①!$E:$E,I34,種別①!$G:$G),0)</f>
        <v>0</v>
      </c>
      <c r="L34" s="76"/>
      <c r="M34" s="38" t="str">
        <f t="shared" ref="M34:M39" si="5">IF(K34&gt;0,$I$3,"")</f>
        <v/>
      </c>
    </row>
    <row r="35" spans="1:13" ht="37.5" x14ac:dyDescent="0.45">
      <c r="A35" s="42" t="s">
        <v>0</v>
      </c>
      <c r="B35" s="134">
        <f t="shared" si="2"/>
        <v>21</v>
      </c>
      <c r="C35" s="112"/>
      <c r="D35" s="113"/>
      <c r="E35" s="114"/>
      <c r="F35" s="122" t="str">
        <f t="shared" si="3"/>
        <v/>
      </c>
      <c r="G35" s="115"/>
      <c r="H35" s="139"/>
      <c r="I35" s="253"/>
      <c r="J35" s="254"/>
      <c r="K35" s="135">
        <f>IF(SUMIF(種別①!$E:$E,I35,種別①!$G:$G)&gt;0,SUMIF(種別①!$E:$E,I35,種別①!$G:$G),0)</f>
        <v>0</v>
      </c>
      <c r="L35" s="76"/>
      <c r="M35" s="38" t="str">
        <f t="shared" si="5"/>
        <v/>
      </c>
    </row>
    <row r="36" spans="1:13" ht="37.5" x14ac:dyDescent="0.45">
      <c r="A36" s="42" t="s">
        <v>0</v>
      </c>
      <c r="B36" s="134">
        <f t="shared" si="2"/>
        <v>22</v>
      </c>
      <c r="C36" s="112"/>
      <c r="D36" s="113"/>
      <c r="E36" s="114"/>
      <c r="F36" s="122" t="str">
        <f t="shared" si="3"/>
        <v/>
      </c>
      <c r="G36" s="115"/>
      <c r="H36" s="139"/>
      <c r="I36" s="253"/>
      <c r="J36" s="254"/>
      <c r="K36" s="135">
        <f>IF(SUMIF(種別①!$E:$E,I36,種別①!$G:$G)&gt;0,SUMIF(種別①!$E:$E,I36,種別①!$G:$G),0)</f>
        <v>0</v>
      </c>
      <c r="L36" s="76"/>
      <c r="M36" s="38" t="str">
        <f t="shared" si="5"/>
        <v/>
      </c>
    </row>
    <row r="37" spans="1:13" ht="37.5" x14ac:dyDescent="0.45">
      <c r="A37" s="42" t="s">
        <v>0</v>
      </c>
      <c r="B37" s="134">
        <f t="shared" si="2"/>
        <v>23</v>
      </c>
      <c r="C37" s="112"/>
      <c r="D37" s="113"/>
      <c r="E37" s="114"/>
      <c r="F37" s="122" t="str">
        <f t="shared" si="3"/>
        <v/>
      </c>
      <c r="G37" s="115"/>
      <c r="H37" s="139"/>
      <c r="I37" s="253"/>
      <c r="J37" s="254"/>
      <c r="K37" s="135">
        <f>IF(SUMIF(種別①!$E:$E,I37,種別①!$G:$G)&gt;0,SUMIF(種別①!$E:$E,I37,種別①!$G:$G),0)</f>
        <v>0</v>
      </c>
      <c r="L37" s="76"/>
      <c r="M37" s="38" t="str">
        <f t="shared" si="5"/>
        <v/>
      </c>
    </row>
    <row r="38" spans="1:13" ht="37.5" x14ac:dyDescent="0.45">
      <c r="A38" s="42" t="s">
        <v>0</v>
      </c>
      <c r="B38" s="134">
        <f t="shared" si="2"/>
        <v>24</v>
      </c>
      <c r="C38" s="112"/>
      <c r="D38" s="113"/>
      <c r="E38" s="114"/>
      <c r="F38" s="122" t="str">
        <f t="shared" si="3"/>
        <v/>
      </c>
      <c r="G38" s="115"/>
      <c r="H38" s="139"/>
      <c r="I38" s="253"/>
      <c r="J38" s="254"/>
      <c r="K38" s="135">
        <f>IF(SUMIF(種別①!$E:$E,I38,種別①!$G:$G)&gt;0,SUMIF(種別①!$E:$E,I38,種別①!$G:$G),0)</f>
        <v>0</v>
      </c>
      <c r="L38" s="76"/>
      <c r="M38" s="38" t="str">
        <f t="shared" si="5"/>
        <v/>
      </c>
    </row>
    <row r="39" spans="1:13" ht="38.25" thickBot="1" x14ac:dyDescent="0.5">
      <c r="A39" s="42" t="s">
        <v>0</v>
      </c>
      <c r="B39" s="136">
        <f t="shared" si="2"/>
        <v>25</v>
      </c>
      <c r="C39" s="116"/>
      <c r="D39" s="117"/>
      <c r="E39" s="118"/>
      <c r="F39" s="123" t="str">
        <f t="shared" si="3"/>
        <v/>
      </c>
      <c r="G39" s="119"/>
      <c r="H39" s="140"/>
      <c r="I39" s="259"/>
      <c r="J39" s="260"/>
      <c r="K39" s="137">
        <f>IF(SUMIF(種別①!$E:$E,I39,種別①!$G:$G)&gt;0,SUMIF(種別①!$E:$E,I39,種別①!$G:$G),0)</f>
        <v>0</v>
      </c>
      <c r="L39" s="76"/>
      <c r="M39" s="38" t="str">
        <f t="shared" si="5"/>
        <v/>
      </c>
    </row>
    <row r="40" spans="1:13" x14ac:dyDescent="0.45">
      <c r="A40" s="42"/>
      <c r="B40" s="71"/>
      <c r="C40" s="72"/>
      <c r="D40" s="72"/>
      <c r="E40" s="61"/>
      <c r="F40" s="73"/>
      <c r="G40" s="22"/>
      <c r="H40" s="22"/>
      <c r="I40" s="74"/>
      <c r="J40" s="61"/>
      <c r="K40" s="75"/>
    </row>
    <row r="41" spans="1:13" x14ac:dyDescent="0.45">
      <c r="A41" s="42"/>
      <c r="B41" s="71"/>
      <c r="C41" s="72"/>
      <c r="D41" s="72"/>
      <c r="E41" s="61"/>
      <c r="F41" s="73"/>
      <c r="G41" s="22"/>
      <c r="H41" s="22"/>
      <c r="I41" s="74"/>
      <c r="J41" s="61"/>
      <c r="K41" s="75"/>
    </row>
    <row r="42" spans="1:13" hidden="1" x14ac:dyDescent="0.45">
      <c r="A42" s="42"/>
      <c r="B42" s="71"/>
      <c r="C42" s="72"/>
      <c r="D42" s="72"/>
      <c r="E42" s="61"/>
      <c r="F42" s="73"/>
      <c r="G42" s="22"/>
      <c r="H42" s="22"/>
      <c r="I42" s="74"/>
      <c r="J42" s="61"/>
      <c r="K42" s="75"/>
    </row>
    <row r="43" spans="1:13" hidden="1" x14ac:dyDescent="0.45">
      <c r="A43" s="42"/>
      <c r="B43" s="71"/>
      <c r="C43" s="72"/>
      <c r="D43" s="72"/>
      <c r="E43" s="61"/>
      <c r="F43" s="73"/>
      <c r="G43" s="22"/>
      <c r="H43" s="22"/>
      <c r="I43" s="74"/>
      <c r="J43" s="61"/>
      <c r="K43" s="75"/>
    </row>
    <row r="44" spans="1:13" hidden="1" x14ac:dyDescent="0.45">
      <c r="A44" s="42"/>
      <c r="B44" s="71"/>
      <c r="C44" s="72"/>
      <c r="D44" s="72"/>
      <c r="E44" s="61"/>
      <c r="F44" s="73"/>
      <c r="G44" s="22"/>
      <c r="H44" s="22"/>
      <c r="I44" s="74"/>
      <c r="J44" s="61"/>
      <c r="K44" s="75"/>
    </row>
    <row r="45" spans="1:13" hidden="1" x14ac:dyDescent="0.45">
      <c r="A45" s="42"/>
      <c r="B45" s="71"/>
      <c r="C45" s="72"/>
      <c r="D45" s="72"/>
      <c r="E45" s="61"/>
      <c r="F45" s="73"/>
      <c r="G45" s="22"/>
      <c r="H45" s="22"/>
      <c r="I45" s="74"/>
      <c r="J45" s="61"/>
      <c r="K45" s="75"/>
    </row>
    <row r="46" spans="1:13" ht="37.5" hidden="1" x14ac:dyDescent="0.45">
      <c r="A46" s="42" t="s">
        <v>0</v>
      </c>
      <c r="B46" s="71"/>
      <c r="C46" s="72"/>
      <c r="D46" s="72"/>
      <c r="E46" s="61"/>
      <c r="F46" s="73"/>
      <c r="G46" s="22"/>
      <c r="H46" s="22"/>
      <c r="I46" s="74"/>
      <c r="J46" s="61"/>
      <c r="K46" s="75"/>
    </row>
    <row r="47" spans="1:13" ht="37.5" hidden="1" x14ac:dyDescent="0.45">
      <c r="A47" s="42" t="s">
        <v>0</v>
      </c>
      <c r="B47" s="71"/>
      <c r="C47" s="72"/>
      <c r="D47" s="72"/>
      <c r="E47" s="61"/>
      <c r="F47" s="73"/>
      <c r="G47" s="22"/>
      <c r="H47" s="22"/>
      <c r="I47" s="74"/>
      <c r="J47" s="61"/>
      <c r="K47" s="75"/>
    </row>
    <row r="48" spans="1:13" ht="37.5" hidden="1" x14ac:dyDescent="0.45">
      <c r="A48" s="42" t="s">
        <v>0</v>
      </c>
      <c r="B48" s="71"/>
      <c r="C48" s="72"/>
      <c r="D48" s="72"/>
      <c r="E48" s="61"/>
      <c r="F48" s="73"/>
      <c r="G48" s="22"/>
      <c r="H48" s="22"/>
      <c r="I48" s="74"/>
      <c r="J48" s="61"/>
      <c r="K48" s="75"/>
    </row>
    <row r="49" spans="1:11" ht="37.5" hidden="1" x14ac:dyDescent="0.45">
      <c r="A49" s="42" t="s">
        <v>0</v>
      </c>
      <c r="B49" s="71"/>
      <c r="C49" s="72"/>
      <c r="D49" s="72"/>
      <c r="E49" s="61"/>
      <c r="F49" s="73"/>
      <c r="G49" s="22"/>
      <c r="H49" s="22"/>
      <c r="I49" s="74"/>
      <c r="J49" s="61"/>
      <c r="K49" s="75"/>
    </row>
    <row r="50" spans="1:11" hidden="1" x14ac:dyDescent="0.45">
      <c r="B50" s="48"/>
      <c r="C50" s="61"/>
      <c r="D50" s="61"/>
      <c r="E50" s="61"/>
      <c r="F50" s="76"/>
      <c r="G50" s="76"/>
      <c r="H50" s="76"/>
      <c r="I50" s="61"/>
      <c r="J50" s="61"/>
      <c r="K50" s="76"/>
    </row>
    <row r="55" spans="1:11" hidden="1" x14ac:dyDescent="0.45">
      <c r="D55" s="77"/>
      <c r="E55" s="77"/>
      <c r="F55" s="77"/>
      <c r="G55" s="77"/>
      <c r="H55" s="77"/>
      <c r="I55" s="77"/>
      <c r="J55" s="77"/>
      <c r="K55" s="77"/>
    </row>
    <row r="56" spans="1:11" hidden="1" x14ac:dyDescent="0.45">
      <c r="D56" s="77"/>
      <c r="E56" s="77"/>
      <c r="F56" s="77"/>
      <c r="G56" s="77"/>
      <c r="H56" s="77"/>
      <c r="I56" s="77"/>
      <c r="J56" s="77"/>
      <c r="K56" s="77"/>
    </row>
    <row r="57" spans="1:11" hidden="1" x14ac:dyDescent="0.45">
      <c r="D57" s="77"/>
      <c r="E57" s="77"/>
      <c r="F57" s="77"/>
      <c r="G57" s="77"/>
      <c r="H57" s="77"/>
      <c r="I57" s="77"/>
      <c r="J57" s="77"/>
      <c r="K57" s="77"/>
    </row>
    <row r="58" spans="1:11" s="44" customFormat="1" hidden="1" x14ac:dyDescent="0.45">
      <c r="A58" s="45"/>
      <c r="B58" s="45"/>
      <c r="C58" s="45"/>
      <c r="D58" s="77"/>
      <c r="E58" s="77"/>
      <c r="F58" s="77"/>
      <c r="G58" s="77"/>
      <c r="H58" s="77"/>
      <c r="I58" s="77"/>
      <c r="J58" s="77"/>
      <c r="K58" s="77"/>
    </row>
  </sheetData>
  <sheetProtection sheet="1" objects="1" scenarios="1"/>
  <autoFilter ref="A14:M14" xr:uid="{6DAA23FE-2B10-47AF-895D-7A233E924B53}">
    <filterColumn colId="8" showButton="0"/>
  </autoFilter>
  <mergeCells count="44">
    <mergeCell ref="I37:J37"/>
    <mergeCell ref="I38:J38"/>
    <mergeCell ref="I39:J39"/>
    <mergeCell ref="I26:J26"/>
    <mergeCell ref="I27:J27"/>
    <mergeCell ref="I34:J34"/>
    <mergeCell ref="I35:J35"/>
    <mergeCell ref="I36:J36"/>
    <mergeCell ref="I28:J28"/>
    <mergeCell ref="I29:J29"/>
    <mergeCell ref="I30:J30"/>
    <mergeCell ref="I31:J31"/>
    <mergeCell ref="I32:J32"/>
    <mergeCell ref="I33:J33"/>
    <mergeCell ref="I25:J25"/>
    <mergeCell ref="K13:K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F7:F10"/>
    <mergeCell ref="C13:C14"/>
    <mergeCell ref="E13:E14"/>
    <mergeCell ref="H13:H14"/>
    <mergeCell ref="I13:J14"/>
    <mergeCell ref="C4:C5"/>
    <mergeCell ref="D4:F5"/>
    <mergeCell ref="G4:H4"/>
    <mergeCell ref="I4:K4"/>
    <mergeCell ref="G5:H5"/>
    <mergeCell ref="I5:K5"/>
    <mergeCell ref="C1:D1"/>
    <mergeCell ref="D2:F2"/>
    <mergeCell ref="G2:H2"/>
    <mergeCell ref="I2:K2"/>
    <mergeCell ref="D3:F3"/>
    <mergeCell ref="G3:H3"/>
    <mergeCell ref="I3:K3"/>
  </mergeCells>
  <phoneticPr fontId="2"/>
  <dataValidations count="1">
    <dataValidation type="list" allowBlank="1" showInputMessage="1" showErrorMessage="1" sqref="E15:E39" xr:uid="{E2D46B32-6B74-40B7-A4A2-518FA91583BB}">
      <formula1>"男,女"</formula1>
    </dataValidation>
  </dataValidations>
  <printOptions horizontalCentered="1"/>
  <pageMargins left="0.39370078740157483" right="0.19685039370078741" top="0.59055118110236227" bottom="0.19685039370078741" header="0.23622047244094491" footer="0.39370078740157483"/>
  <pageSetup paperSize="9" scale="61" orientation="portrait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ABF2C1FC-D34A-4F1D-8F54-7D3A66381B19}">
          <x14:formula1>
            <xm:f>種別!$A$1:$A$2</xm:f>
          </x14:formula1>
          <xm:sqref>I2:K2</xm:sqref>
        </x14:dataValidation>
        <x14:dataValidation type="list" allowBlank="1" showInputMessage="1" showErrorMessage="1" xr:uid="{49F37587-5BC9-4EFD-A5D2-6721EA0A43B7}">
          <x14:formula1>
            <xm:f>種別!$M$3:$M$21</xm:f>
          </x14:formula1>
          <xm:sqref>I40:J49</xm:sqref>
        </x14:dataValidation>
        <x14:dataValidation type="list" allowBlank="1" showInputMessage="1" showErrorMessage="1" xr:uid="{3EE9A1F6-0E0F-45DE-8555-BEF5EF9D4C4D}">
          <x14:formula1>
            <xm:f>種別①!$Z$3:$Z$5</xm:f>
          </x14:formula1>
          <xm:sqref>H15:H39</xm:sqref>
        </x14:dataValidation>
        <x14:dataValidation type="list" allowBlank="1" showInputMessage="1" showErrorMessage="1" xr:uid="{FDEEC6CB-CB8C-4884-86A9-CADB0C8592B9}">
          <x14:formula1>
            <xm:f>種別①!$M$3:$M$21</xm:f>
          </x14:formula1>
          <xm:sqref>I15:J39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C5DAA-4CBD-4521-80BE-DF687FA165A0}">
  <sheetPr>
    <pageSetUpPr fitToPage="1"/>
  </sheetPr>
  <dimension ref="A1:Z35"/>
  <sheetViews>
    <sheetView workbookViewId="0">
      <selection activeCell="K30" sqref="K30"/>
    </sheetView>
  </sheetViews>
  <sheetFormatPr defaultRowHeight="13.5" x14ac:dyDescent="0.15"/>
  <cols>
    <col min="1" max="1" width="20.75" style="4" bestFit="1" customWidth="1"/>
    <col min="2" max="2" width="3" style="17" customWidth="1"/>
    <col min="3" max="3" width="5.25" style="103" bestFit="1" customWidth="1"/>
    <col min="4" max="4" width="6.5" style="103" bestFit="1" customWidth="1"/>
    <col min="5" max="5" width="24" style="5" bestFit="1" customWidth="1"/>
    <col min="6" max="6" width="5.5" style="4" bestFit="1" customWidth="1"/>
    <col min="7" max="7" width="9.875" style="4" bestFit="1" customWidth="1"/>
    <col min="8" max="8" width="2.375" style="4" bestFit="1" customWidth="1"/>
    <col min="9" max="9" width="4.25" style="4" bestFit="1" customWidth="1"/>
    <col min="10" max="10" width="3" style="4" bestFit="1" customWidth="1"/>
    <col min="11" max="11" width="4.25" style="4" bestFit="1" customWidth="1"/>
    <col min="12" max="12" width="5.5" style="4" bestFit="1" customWidth="1"/>
    <col min="13" max="13" width="27.875" style="4" bestFit="1" customWidth="1"/>
    <col min="14" max="15" width="2.375" style="4" bestFit="1" customWidth="1"/>
    <col min="16" max="16" width="3" style="4" bestFit="1" customWidth="1"/>
    <col min="17" max="17" width="4.25" style="4" bestFit="1" customWidth="1"/>
    <col min="18" max="19" width="5.5" style="4" bestFit="1" customWidth="1"/>
    <col min="20" max="21" width="2.375" style="4" bestFit="1" customWidth="1"/>
    <col min="22" max="22" width="5.25" style="4" bestFit="1" customWidth="1"/>
    <col min="23" max="24" width="3" style="4" bestFit="1" customWidth="1"/>
    <col min="25" max="25" width="4.25" style="4" bestFit="1" customWidth="1"/>
    <col min="26" max="26" width="5.5" style="4" bestFit="1" customWidth="1"/>
    <col min="27" max="16384" width="9" style="4"/>
  </cols>
  <sheetData>
    <row r="1" spans="1:26" x14ac:dyDescent="0.15">
      <c r="A1" s="101">
        <v>44961</v>
      </c>
      <c r="D1" s="104"/>
      <c r="E1" s="17" t="s">
        <v>42</v>
      </c>
      <c r="F1" s="17" t="s">
        <v>40</v>
      </c>
      <c r="G1" s="17" t="s">
        <v>43</v>
      </c>
      <c r="H1" s="4" t="s">
        <v>52</v>
      </c>
      <c r="J1" s="164">
        <f>+'②申込書（共通）'!$I$2</f>
        <v>0</v>
      </c>
      <c r="K1" s="164"/>
      <c r="L1" s="164"/>
      <c r="M1" s="164"/>
      <c r="N1" s="4" t="s">
        <v>52</v>
      </c>
      <c r="O1" s="107" t="s">
        <v>52</v>
      </c>
      <c r="S1" s="17" t="s">
        <v>40</v>
      </c>
      <c r="T1" s="4" t="s">
        <v>41</v>
      </c>
      <c r="U1" s="4" t="s">
        <v>41</v>
      </c>
    </row>
    <row r="2" spans="1:26" ht="14.25" thickBot="1" x14ac:dyDescent="0.2">
      <c r="A2" s="101">
        <v>44962</v>
      </c>
      <c r="D2" s="104"/>
      <c r="E2" s="5" t="s">
        <v>41</v>
      </c>
      <c r="F2" s="4" t="s">
        <v>41</v>
      </c>
      <c r="G2" s="4" t="s">
        <v>41</v>
      </c>
      <c r="I2" s="17" t="s">
        <v>59</v>
      </c>
      <c r="J2" s="164"/>
      <c r="K2" s="164"/>
      <c r="L2" s="164"/>
      <c r="M2" s="164"/>
      <c r="O2" s="107"/>
      <c r="S2" s="4" t="s">
        <v>41</v>
      </c>
      <c r="V2" s="17" t="s">
        <v>59</v>
      </c>
    </row>
    <row r="3" spans="1:26" ht="19.5" thickBot="1" x14ac:dyDescent="0.2">
      <c r="A3" s="19">
        <f>+$A$1</f>
        <v>44961</v>
      </c>
      <c r="B3" s="102">
        <v>5</v>
      </c>
      <c r="C3" s="103">
        <f>IF(A3&gt;0,COUNTIF(B$3:B3,B3),"")</f>
        <v>1</v>
      </c>
      <c r="D3" s="104">
        <f t="shared" ref="D3:D7" si="0">IF(ISERROR(B3*10+C3),"",B3*10+C3)</f>
        <v>51</v>
      </c>
      <c r="E3" s="1" t="s">
        <v>32</v>
      </c>
      <c r="F3" s="2">
        <v>1</v>
      </c>
      <c r="G3" s="3">
        <v>2500</v>
      </c>
      <c r="I3" s="38">
        <f>+DAY('②申込書（共通）'!$I$2)</f>
        <v>0</v>
      </c>
      <c r="J3" s="17">
        <f t="shared" ref="J3:J21" si="1">+IF(I3=4,5,IF(I3=5,9,0))</f>
        <v>0</v>
      </c>
      <c r="K3" s="17">
        <f>+COUNT($J$3:$J3)</f>
        <v>1</v>
      </c>
      <c r="L3" s="17">
        <f>+J3*10+K3</f>
        <v>1</v>
      </c>
      <c r="M3" s="18" t="str">
        <f>IF(ISERROR(VLOOKUP($L3,$D$3:$E$33,2,0)),"",VLOOKUP($L3,$D$3:$E$33,2,0))</f>
        <v/>
      </c>
      <c r="O3" s="107"/>
      <c r="P3" s="102">
        <v>1</v>
      </c>
      <c r="Q3" s="103">
        <f>+COUNTIF(P$3:P3,P3)</f>
        <v>1</v>
      </c>
      <c r="R3" s="104">
        <f t="shared" ref="R3:R9" si="2">IF(ISERROR(P3*10+Q3),"",P3*10+Q3)</f>
        <v>11</v>
      </c>
      <c r="S3" s="2">
        <v>1</v>
      </c>
      <c r="V3" s="38">
        <f>+DAY('②申込書（共通）'!$I$2)</f>
        <v>0</v>
      </c>
      <c r="W3" s="17">
        <f t="shared" ref="W3:W5" si="3">+IF(V3=4,1,IF(V3=5,9,0))</f>
        <v>0</v>
      </c>
      <c r="X3" s="17">
        <f>+COUNT($W$3:$W3)</f>
        <v>1</v>
      </c>
      <c r="Y3" s="17">
        <f t="shared" ref="Y3:Y5" si="4">+W3*10+X3</f>
        <v>1</v>
      </c>
      <c r="Z3" s="106" t="str">
        <f>IF(ISERROR(VLOOKUP(種別①!$Y3,種別①!$R$3:$S$9,2,0)),"",VLOOKUP(種別①!$Y3,種別①!$R$3:$S$9,2,0))</f>
        <v/>
      </c>
    </row>
    <row r="4" spans="1:26" ht="18.75" x14ac:dyDescent="0.15">
      <c r="A4" s="19">
        <f>+$A$3</f>
        <v>44961</v>
      </c>
      <c r="B4" s="17">
        <f>+B3</f>
        <v>5</v>
      </c>
      <c r="C4" s="103">
        <f>IF(A4&gt;0,COUNTIF(B$3:B4,B4),"")</f>
        <v>2</v>
      </c>
      <c r="D4" s="104">
        <f t="shared" si="0"/>
        <v>52</v>
      </c>
      <c r="E4" s="1" t="s">
        <v>33</v>
      </c>
      <c r="F4" s="2">
        <f>+F3</f>
        <v>1</v>
      </c>
      <c r="G4" s="3">
        <v>2500</v>
      </c>
      <c r="I4" s="38">
        <f>+DAY('②申込書（共通）'!$I$2)</f>
        <v>0</v>
      </c>
      <c r="J4" s="17">
        <f t="shared" si="1"/>
        <v>0</v>
      </c>
      <c r="K4" s="17">
        <f>+COUNT($J$3:$J4)</f>
        <v>2</v>
      </c>
      <c r="L4" s="17">
        <f t="shared" ref="L4:L21" si="5">+J4*10+K4</f>
        <v>2</v>
      </c>
      <c r="M4" s="18" t="str">
        <f t="shared" ref="M4:M21" si="6">IF(ISERROR(VLOOKUP($L4,$D$3:$E$33,2,0)),"",VLOOKUP($L4,$D$3:$E$33,2,0))</f>
        <v/>
      </c>
      <c r="O4" s="107"/>
      <c r="P4" s="17">
        <v>1</v>
      </c>
      <c r="Q4" s="103">
        <f>+COUNTIF(P$3:P4,P4)</f>
        <v>2</v>
      </c>
      <c r="R4" s="104">
        <f t="shared" si="2"/>
        <v>12</v>
      </c>
      <c r="S4" s="2">
        <v>2</v>
      </c>
      <c r="V4" s="38">
        <f>+DAY('②申込書（共通）'!$I$2)</f>
        <v>0</v>
      </c>
      <c r="W4" s="17">
        <f t="shared" si="3"/>
        <v>0</v>
      </c>
      <c r="X4" s="17">
        <f>+COUNT($W$3:$W4)</f>
        <v>2</v>
      </c>
      <c r="Y4" s="17">
        <f t="shared" si="4"/>
        <v>2</v>
      </c>
      <c r="Z4" s="106" t="str">
        <f>IF(ISERROR(VLOOKUP(種別①!$Y4,種別①!$R$3:$S$9,2,0)),"",VLOOKUP(種別①!$Y4,種別①!$R$3:$S$9,2,0))</f>
        <v/>
      </c>
    </row>
    <row r="5" spans="1:26" ht="18.75" x14ac:dyDescent="0.15">
      <c r="A5" s="19">
        <f t="shared" ref="A5:A12" si="7">+$A$3</f>
        <v>44961</v>
      </c>
      <c r="B5" s="17">
        <f t="shared" ref="B5:B12" si="8">+B4</f>
        <v>5</v>
      </c>
      <c r="C5" s="103">
        <f>IF(A5&gt;0,COUNTIF(B$3:B5,B5),"")</f>
        <v>3</v>
      </c>
      <c r="D5" s="104">
        <f t="shared" si="0"/>
        <v>53</v>
      </c>
      <c r="E5" s="1" t="s">
        <v>10</v>
      </c>
      <c r="F5" s="2">
        <f t="shared" ref="F5:F31" si="9">+F4</f>
        <v>1</v>
      </c>
      <c r="G5" s="3">
        <v>3100</v>
      </c>
      <c r="I5" s="38">
        <f>+DAY('②申込書（共通）'!$I$2)</f>
        <v>0</v>
      </c>
      <c r="J5" s="17">
        <f t="shared" si="1"/>
        <v>0</v>
      </c>
      <c r="K5" s="17">
        <f>+COUNT($J$3:$J5)</f>
        <v>3</v>
      </c>
      <c r="L5" s="17">
        <f t="shared" si="5"/>
        <v>3</v>
      </c>
      <c r="M5" s="18" t="str">
        <f t="shared" si="6"/>
        <v/>
      </c>
      <c r="O5" s="107"/>
      <c r="P5" s="17">
        <v>1</v>
      </c>
      <c r="Q5" s="103">
        <f>+COUNTIF(P$3:P5,P5)</f>
        <v>3</v>
      </c>
      <c r="R5" s="104">
        <f t="shared" si="2"/>
        <v>13</v>
      </c>
      <c r="S5" s="2">
        <v>3</v>
      </c>
      <c r="V5" s="38">
        <f>+DAY('②申込書（共通）'!$I$2)</f>
        <v>0</v>
      </c>
      <c r="W5" s="17">
        <f t="shared" si="3"/>
        <v>0</v>
      </c>
      <c r="X5" s="17">
        <f>+COUNT($W$3:$W5)</f>
        <v>3</v>
      </c>
      <c r="Y5" s="17">
        <f t="shared" si="4"/>
        <v>3</v>
      </c>
      <c r="Z5" s="106" t="str">
        <f>IF(ISERROR(VLOOKUP(種別①!$Y5,種別①!$R$3:$S$9,2,0)),"",VLOOKUP(種別①!$Y5,種別①!$R$3:$S$9,2,0))</f>
        <v/>
      </c>
    </row>
    <row r="6" spans="1:26" ht="19.5" thickBot="1" x14ac:dyDescent="0.2">
      <c r="A6" s="19">
        <f t="shared" si="7"/>
        <v>44961</v>
      </c>
      <c r="B6" s="17">
        <f t="shared" si="8"/>
        <v>5</v>
      </c>
      <c r="C6" s="103">
        <f>IF(A6&gt;0,COUNTIF(B$3:B6,B6),"")</f>
        <v>4</v>
      </c>
      <c r="D6" s="104">
        <f t="shared" si="0"/>
        <v>54</v>
      </c>
      <c r="E6" s="1" t="s">
        <v>11</v>
      </c>
      <c r="F6" s="2">
        <f t="shared" si="9"/>
        <v>1</v>
      </c>
      <c r="G6" s="3">
        <v>2500</v>
      </c>
      <c r="I6" s="38">
        <f>+DAY('②申込書（共通）'!$I$2)</f>
        <v>0</v>
      </c>
      <c r="J6" s="17">
        <f t="shared" si="1"/>
        <v>0</v>
      </c>
      <c r="K6" s="17">
        <f>+COUNT($J$3:$J6)</f>
        <v>4</v>
      </c>
      <c r="L6" s="17">
        <f t="shared" si="5"/>
        <v>4</v>
      </c>
      <c r="M6" s="18" t="str">
        <f t="shared" si="6"/>
        <v/>
      </c>
      <c r="O6" s="107"/>
      <c r="P6" s="17"/>
      <c r="Q6" s="103">
        <f>+COUNTIF(P$3:P6,P6)</f>
        <v>0</v>
      </c>
      <c r="R6" s="104">
        <f t="shared" si="2"/>
        <v>0</v>
      </c>
      <c r="S6" s="2"/>
    </row>
    <row r="7" spans="1:26" ht="19.5" thickBot="1" x14ac:dyDescent="0.2">
      <c r="A7" s="19">
        <f t="shared" si="7"/>
        <v>44961</v>
      </c>
      <c r="B7" s="17">
        <f t="shared" si="8"/>
        <v>5</v>
      </c>
      <c r="C7" s="103">
        <f>IF(A7&gt;0,COUNTIF(B$3:B7,B7),"")</f>
        <v>5</v>
      </c>
      <c r="D7" s="104">
        <f t="shared" si="0"/>
        <v>55</v>
      </c>
      <c r="E7" s="1" t="s">
        <v>38</v>
      </c>
      <c r="F7" s="2">
        <f t="shared" si="9"/>
        <v>1</v>
      </c>
      <c r="G7" s="3">
        <v>2800</v>
      </c>
      <c r="I7" s="38">
        <f>+DAY('②申込書（共通）'!$I$2)</f>
        <v>0</v>
      </c>
      <c r="J7" s="17">
        <f t="shared" si="1"/>
        <v>0</v>
      </c>
      <c r="K7" s="17">
        <f>+COUNT($J$3:$J7)</f>
        <v>5</v>
      </c>
      <c r="L7" s="17">
        <f t="shared" si="5"/>
        <v>5</v>
      </c>
      <c r="M7" s="18" t="str">
        <f t="shared" si="6"/>
        <v/>
      </c>
      <c r="O7" s="107"/>
      <c r="P7" s="102">
        <v>9</v>
      </c>
      <c r="Q7" s="103">
        <f>+COUNTIF(P$3:P7,P7)</f>
        <v>1</v>
      </c>
      <c r="R7" s="104">
        <f t="shared" si="2"/>
        <v>91</v>
      </c>
      <c r="S7" s="2">
        <v>4</v>
      </c>
    </row>
    <row r="8" spans="1:26" ht="18.75" x14ac:dyDescent="0.15">
      <c r="A8" s="19"/>
      <c r="B8" s="17">
        <f t="shared" si="8"/>
        <v>5</v>
      </c>
      <c r="C8" s="103" t="str">
        <f>IF(A8&gt;0,COUNTIF(B$3:B8,B8),"")</f>
        <v/>
      </c>
      <c r="D8" s="104" t="str">
        <f>IF(ISERROR(B8*10+C8),"",B8*10+C8)</f>
        <v/>
      </c>
      <c r="E8" s="5" t="s">
        <v>41</v>
      </c>
      <c r="F8" s="2" t="s">
        <v>41</v>
      </c>
      <c r="G8" s="6" t="s">
        <v>41</v>
      </c>
      <c r="I8" s="38">
        <f>+DAY('②申込書（共通）'!$I$2)</f>
        <v>0</v>
      </c>
      <c r="J8" s="17">
        <f t="shared" si="1"/>
        <v>0</v>
      </c>
      <c r="K8" s="17">
        <f>+COUNT($J$3:$J8)</f>
        <v>6</v>
      </c>
      <c r="L8" s="17">
        <f t="shared" si="5"/>
        <v>6</v>
      </c>
      <c r="M8" s="18" t="str">
        <f t="shared" si="6"/>
        <v/>
      </c>
      <c r="O8" s="107"/>
      <c r="P8" s="17">
        <v>9</v>
      </c>
      <c r="Q8" s="103">
        <f>+COUNTIF(P$3:P8,P8)</f>
        <v>2</v>
      </c>
      <c r="R8" s="104">
        <f t="shared" si="2"/>
        <v>92</v>
      </c>
      <c r="S8" s="2">
        <v>5</v>
      </c>
    </row>
    <row r="9" spans="1:26" ht="18.75" x14ac:dyDescent="0.15">
      <c r="A9" s="19">
        <f t="shared" si="7"/>
        <v>44961</v>
      </c>
      <c r="B9" s="17">
        <f t="shared" si="8"/>
        <v>5</v>
      </c>
      <c r="C9" s="103">
        <f>IF(A9&gt;0,COUNTIF(B$3:B9,B9),"")</f>
        <v>7</v>
      </c>
      <c r="D9" s="104">
        <f t="shared" ref="D9:D12" si="10">IF(ISERROR(B9*10+C9),"",B9*10+C9)</f>
        <v>57</v>
      </c>
      <c r="E9" s="7" t="s">
        <v>39</v>
      </c>
      <c r="F9" s="2">
        <v>2</v>
      </c>
      <c r="G9" s="8">
        <v>2800</v>
      </c>
      <c r="I9" s="38">
        <f>+DAY('②申込書（共通）'!$I$2)</f>
        <v>0</v>
      </c>
      <c r="J9" s="17">
        <f t="shared" si="1"/>
        <v>0</v>
      </c>
      <c r="K9" s="17">
        <f>+COUNT($J$3:$J9)</f>
        <v>7</v>
      </c>
      <c r="L9" s="17">
        <f t="shared" si="5"/>
        <v>7</v>
      </c>
      <c r="M9" s="18" t="str">
        <f t="shared" si="6"/>
        <v/>
      </c>
      <c r="O9" s="107"/>
      <c r="P9" s="17">
        <v>9</v>
      </c>
      <c r="Q9" s="103">
        <f>+COUNTIF(P$3:P9,P9)</f>
        <v>3</v>
      </c>
      <c r="R9" s="104">
        <f t="shared" si="2"/>
        <v>93</v>
      </c>
      <c r="S9" s="2">
        <v>6</v>
      </c>
    </row>
    <row r="10" spans="1:26" ht="18.75" x14ac:dyDescent="0.15">
      <c r="A10" s="19">
        <f t="shared" si="7"/>
        <v>44961</v>
      </c>
      <c r="B10" s="17">
        <f t="shared" si="8"/>
        <v>5</v>
      </c>
      <c r="C10" s="103">
        <f>IF(A10&gt;0,COUNTIF(B$3:B10,B10),"")</f>
        <v>8</v>
      </c>
      <c r="D10" s="104">
        <f t="shared" si="10"/>
        <v>58</v>
      </c>
      <c r="E10" s="7" t="s">
        <v>23</v>
      </c>
      <c r="F10" s="2">
        <f t="shared" si="9"/>
        <v>2</v>
      </c>
      <c r="G10" s="8">
        <v>2800</v>
      </c>
      <c r="I10" s="38">
        <f>+DAY('②申込書（共通）'!$I$2)</f>
        <v>0</v>
      </c>
      <c r="J10" s="17">
        <f t="shared" si="1"/>
        <v>0</v>
      </c>
      <c r="K10" s="17">
        <f>+COUNT($J$3:$J10)</f>
        <v>8</v>
      </c>
      <c r="L10" s="17">
        <f t="shared" si="5"/>
        <v>8</v>
      </c>
      <c r="M10" s="18" t="str">
        <f t="shared" si="6"/>
        <v/>
      </c>
      <c r="O10" s="107"/>
      <c r="P10" s="17"/>
      <c r="Q10" s="103"/>
      <c r="R10" s="103"/>
      <c r="S10" s="5"/>
    </row>
    <row r="11" spans="1:26" ht="18.75" x14ac:dyDescent="0.15">
      <c r="A11" s="19"/>
      <c r="B11" s="17">
        <f t="shared" si="8"/>
        <v>5</v>
      </c>
      <c r="C11" s="103" t="str">
        <f>IF(A11&gt;0,COUNTIF(B$3:B11,B11),"")</f>
        <v/>
      </c>
      <c r="D11" s="104" t="str">
        <f t="shared" si="10"/>
        <v/>
      </c>
      <c r="E11" s="5" t="s">
        <v>41</v>
      </c>
      <c r="F11" s="2" t="s">
        <v>41</v>
      </c>
      <c r="G11" s="6" t="s">
        <v>41</v>
      </c>
      <c r="I11" s="38">
        <f>+DAY('②申込書（共通）'!$I$2)</f>
        <v>0</v>
      </c>
      <c r="J11" s="17">
        <f t="shared" si="1"/>
        <v>0</v>
      </c>
      <c r="K11" s="17">
        <f>+COUNT($J$3:$J11)</f>
        <v>9</v>
      </c>
      <c r="L11" s="17">
        <f>+J11*10+K11</f>
        <v>9</v>
      </c>
      <c r="M11" s="18" t="str">
        <f t="shared" si="6"/>
        <v/>
      </c>
      <c r="O11" s="107"/>
      <c r="P11" s="17"/>
      <c r="Q11" s="103"/>
      <c r="R11" s="103"/>
      <c r="S11" s="5"/>
    </row>
    <row r="12" spans="1:26" ht="18.75" x14ac:dyDescent="0.15">
      <c r="A12" s="19">
        <f t="shared" si="7"/>
        <v>44961</v>
      </c>
      <c r="B12" s="17">
        <f t="shared" si="8"/>
        <v>5</v>
      </c>
      <c r="C12" s="103">
        <f>IF(A12&gt;0,COUNTIF(B$3:B12,B12),"")</f>
        <v>10</v>
      </c>
      <c r="D12" s="104">
        <f t="shared" si="10"/>
        <v>60</v>
      </c>
      <c r="E12" s="9" t="s">
        <v>24</v>
      </c>
      <c r="F12" s="2">
        <v>3</v>
      </c>
      <c r="G12" s="10">
        <v>2800</v>
      </c>
      <c r="I12" s="38">
        <f>+DAY('②申込書（共通）'!$I$2)</f>
        <v>0</v>
      </c>
      <c r="J12" s="17">
        <f t="shared" si="1"/>
        <v>0</v>
      </c>
      <c r="K12" s="17">
        <f>+COUNT($J$3:$J12)</f>
        <v>10</v>
      </c>
      <c r="L12" s="17">
        <f t="shared" si="5"/>
        <v>10</v>
      </c>
      <c r="M12" s="18" t="str">
        <f t="shared" si="6"/>
        <v/>
      </c>
      <c r="O12" s="107"/>
      <c r="P12" s="17"/>
      <c r="Q12" s="103"/>
      <c r="R12" s="103"/>
      <c r="S12" s="5"/>
    </row>
    <row r="13" spans="1:26" ht="18.75" x14ac:dyDescent="0.15">
      <c r="A13" s="19"/>
      <c r="D13" s="105"/>
      <c r="E13" s="11" t="s">
        <v>41</v>
      </c>
      <c r="F13" s="12" t="s">
        <v>41</v>
      </c>
      <c r="G13" s="13" t="s">
        <v>41</v>
      </c>
      <c r="I13" s="38">
        <f>+DAY('②申込書（共通）'!$I$2)</f>
        <v>0</v>
      </c>
      <c r="J13" s="17">
        <f t="shared" si="1"/>
        <v>0</v>
      </c>
      <c r="K13" s="17">
        <f>+COUNT($J$3:$J13)</f>
        <v>11</v>
      </c>
      <c r="L13" s="17">
        <f t="shared" si="5"/>
        <v>11</v>
      </c>
      <c r="M13" s="18" t="str">
        <f t="shared" si="6"/>
        <v/>
      </c>
      <c r="O13" s="107"/>
      <c r="P13" s="17"/>
      <c r="Q13" s="103"/>
      <c r="R13" s="103"/>
      <c r="S13" s="5"/>
    </row>
    <row r="14" spans="1:26" ht="19.5" thickBot="1" x14ac:dyDescent="0.2">
      <c r="A14" s="19"/>
      <c r="D14" s="104"/>
      <c r="E14" s="14" t="s">
        <v>41</v>
      </c>
      <c r="F14" s="2" t="s">
        <v>41</v>
      </c>
      <c r="G14" s="3" t="s">
        <v>41</v>
      </c>
      <c r="I14" s="38">
        <f>+DAY('②申込書（共通）'!$I$2)</f>
        <v>0</v>
      </c>
      <c r="J14" s="17">
        <f t="shared" si="1"/>
        <v>0</v>
      </c>
      <c r="K14" s="17">
        <f>+COUNT($J$3:$J14)</f>
        <v>12</v>
      </c>
      <c r="L14" s="17">
        <f t="shared" si="5"/>
        <v>12</v>
      </c>
      <c r="M14" s="18" t="str">
        <f t="shared" si="6"/>
        <v/>
      </c>
      <c r="O14" s="107"/>
      <c r="P14" s="17"/>
      <c r="Q14" s="103"/>
      <c r="R14" s="103"/>
      <c r="S14" s="5"/>
    </row>
    <row r="15" spans="1:26" ht="19.5" thickBot="1" x14ac:dyDescent="0.2">
      <c r="A15" s="19">
        <f>$A$2</f>
        <v>44962</v>
      </c>
      <c r="B15" s="102">
        <v>9</v>
      </c>
      <c r="C15" s="103">
        <f>IF(A15&gt;0,COUNTIF(B$3:B15,B15),"")</f>
        <v>1</v>
      </c>
      <c r="D15" s="104">
        <f t="shared" ref="D15:D31" si="11">IF(ISERROR(B15*10+C15),"",B15*10+C15)</f>
        <v>91</v>
      </c>
      <c r="E15" s="14" t="s">
        <v>35</v>
      </c>
      <c r="F15" s="2">
        <v>4</v>
      </c>
      <c r="G15" s="3">
        <v>3100</v>
      </c>
      <c r="I15" s="38">
        <f>+DAY('②申込書（共通）'!$I$2)</f>
        <v>0</v>
      </c>
      <c r="J15" s="17">
        <f t="shared" si="1"/>
        <v>0</v>
      </c>
      <c r="K15" s="17">
        <f>+COUNT($J$3:$J15)</f>
        <v>13</v>
      </c>
      <c r="L15" s="17">
        <f t="shared" si="5"/>
        <v>13</v>
      </c>
      <c r="M15" s="18" t="str">
        <f t="shared" si="6"/>
        <v/>
      </c>
      <c r="O15" s="107"/>
    </row>
    <row r="16" spans="1:26" ht="18.75" x14ac:dyDescent="0.15">
      <c r="A16" s="19">
        <f>+$A$15</f>
        <v>44962</v>
      </c>
      <c r="B16" s="17">
        <f>+B15</f>
        <v>9</v>
      </c>
      <c r="C16" s="103">
        <f>IF(A16&gt;0,COUNTIF(B$3:B16,B16),"")</f>
        <v>2</v>
      </c>
      <c r="D16" s="104">
        <f t="shared" si="11"/>
        <v>92</v>
      </c>
      <c r="E16" s="14" t="s">
        <v>25</v>
      </c>
      <c r="F16" s="2">
        <f t="shared" si="9"/>
        <v>4</v>
      </c>
      <c r="G16" s="3">
        <v>3100</v>
      </c>
      <c r="I16" s="38">
        <f>+DAY('②申込書（共通）'!$I$2)</f>
        <v>0</v>
      </c>
      <c r="J16" s="17">
        <f t="shared" si="1"/>
        <v>0</v>
      </c>
      <c r="K16" s="17">
        <f>+COUNT($J$3:$J16)</f>
        <v>14</v>
      </c>
      <c r="L16" s="17">
        <f t="shared" si="5"/>
        <v>14</v>
      </c>
      <c r="M16" s="18" t="str">
        <f t="shared" si="6"/>
        <v/>
      </c>
      <c r="O16" s="107"/>
    </row>
    <row r="17" spans="1:15" ht="18.75" x14ac:dyDescent="0.15">
      <c r="A17" s="19">
        <f t="shared" ref="A17:A31" si="12">+$A$15</f>
        <v>44962</v>
      </c>
      <c r="B17" s="17">
        <f t="shared" ref="B17:B31" si="13">+B16</f>
        <v>9</v>
      </c>
      <c r="C17" s="103">
        <f>IF(A17&gt;0,COUNTIF(B$3:B17,B17),"")</f>
        <v>3</v>
      </c>
      <c r="D17" s="104">
        <f t="shared" si="11"/>
        <v>93</v>
      </c>
      <c r="E17" s="14" t="s">
        <v>19</v>
      </c>
      <c r="F17" s="2">
        <f>+F19</f>
        <v>4</v>
      </c>
      <c r="G17" s="3">
        <v>3100</v>
      </c>
      <c r="I17" s="38">
        <f>+DAY('②申込書（共通）'!$I$2)</f>
        <v>0</v>
      </c>
      <c r="J17" s="17">
        <f t="shared" si="1"/>
        <v>0</v>
      </c>
      <c r="K17" s="17">
        <f>+COUNT($J$3:$J17)</f>
        <v>15</v>
      </c>
      <c r="L17" s="17">
        <f t="shared" si="5"/>
        <v>15</v>
      </c>
      <c r="M17" s="18" t="str">
        <f t="shared" si="6"/>
        <v/>
      </c>
      <c r="O17" s="107"/>
    </row>
    <row r="18" spans="1:15" ht="18.75" x14ac:dyDescent="0.15">
      <c r="A18" s="19">
        <f t="shared" si="12"/>
        <v>44962</v>
      </c>
      <c r="B18" s="17">
        <f t="shared" si="13"/>
        <v>9</v>
      </c>
      <c r="C18" s="103">
        <f>IF(A18&gt;0,COUNTIF(B$3:B18,B18),"")</f>
        <v>4</v>
      </c>
      <c r="D18" s="104">
        <f t="shared" si="11"/>
        <v>94</v>
      </c>
      <c r="E18" s="14" t="s">
        <v>16</v>
      </c>
      <c r="F18" s="2">
        <f>+F16</f>
        <v>4</v>
      </c>
      <c r="G18" s="3">
        <v>3100</v>
      </c>
      <c r="I18" s="38">
        <f>+DAY('②申込書（共通）'!$I$2)</f>
        <v>0</v>
      </c>
      <c r="J18" s="17">
        <f t="shared" si="1"/>
        <v>0</v>
      </c>
      <c r="K18" s="17">
        <f>+COUNT($J$3:$J18)</f>
        <v>16</v>
      </c>
      <c r="L18" s="17">
        <f t="shared" si="5"/>
        <v>16</v>
      </c>
      <c r="M18" s="18" t="str">
        <f t="shared" si="6"/>
        <v/>
      </c>
      <c r="O18" s="107"/>
    </row>
    <row r="19" spans="1:15" ht="18.75" x14ac:dyDescent="0.15">
      <c r="A19" s="19">
        <f t="shared" si="12"/>
        <v>44962</v>
      </c>
      <c r="B19" s="17">
        <f t="shared" si="13"/>
        <v>9</v>
      </c>
      <c r="C19" s="103">
        <f>IF(A19&gt;0,COUNTIF(B$3:B19,B19),"")</f>
        <v>5</v>
      </c>
      <c r="D19" s="104">
        <f t="shared" si="11"/>
        <v>95</v>
      </c>
      <c r="E19" s="14" t="s">
        <v>34</v>
      </c>
      <c r="F19" s="2">
        <f t="shared" si="9"/>
        <v>4</v>
      </c>
      <c r="G19" s="3">
        <v>3100</v>
      </c>
      <c r="I19" s="38">
        <f>+DAY('②申込書（共通）'!$I$2)</f>
        <v>0</v>
      </c>
      <c r="J19" s="17">
        <f t="shared" si="1"/>
        <v>0</v>
      </c>
      <c r="K19" s="17">
        <f>+COUNT($J$3:$J19)</f>
        <v>17</v>
      </c>
      <c r="L19" s="17">
        <f t="shared" si="5"/>
        <v>17</v>
      </c>
      <c r="M19" s="18" t="str">
        <f t="shared" si="6"/>
        <v/>
      </c>
      <c r="O19" s="107"/>
    </row>
    <row r="20" spans="1:15" ht="18.75" x14ac:dyDescent="0.15">
      <c r="A20" s="19"/>
      <c r="B20" s="17">
        <f t="shared" si="13"/>
        <v>9</v>
      </c>
      <c r="C20" s="103" t="str">
        <f>IF(A20&gt;0,COUNTIF(B$3:B20,B20),"")</f>
        <v/>
      </c>
      <c r="D20" s="104" t="str">
        <f t="shared" si="11"/>
        <v/>
      </c>
      <c r="E20" s="5" t="s">
        <v>41</v>
      </c>
      <c r="F20" s="2" t="s">
        <v>41</v>
      </c>
      <c r="G20" s="6" t="s">
        <v>41</v>
      </c>
      <c r="I20" s="38">
        <f>+DAY('②申込書（共通）'!$I$2)</f>
        <v>0</v>
      </c>
      <c r="J20" s="17">
        <f t="shared" si="1"/>
        <v>0</v>
      </c>
      <c r="K20" s="17">
        <f>+COUNT($J$3:$J20)</f>
        <v>18</v>
      </c>
      <c r="L20" s="17">
        <f t="shared" si="5"/>
        <v>18</v>
      </c>
      <c r="M20" s="18" t="str">
        <f t="shared" si="6"/>
        <v/>
      </c>
      <c r="O20" s="107"/>
    </row>
    <row r="21" spans="1:15" ht="18.75" x14ac:dyDescent="0.15">
      <c r="A21" s="19">
        <f t="shared" si="12"/>
        <v>44962</v>
      </c>
      <c r="B21" s="17">
        <f t="shared" si="13"/>
        <v>9</v>
      </c>
      <c r="C21" s="103">
        <f>IF(A21&gt;0,COUNTIF(B$3:B21,B21),"")</f>
        <v>7</v>
      </c>
      <c r="D21" s="104">
        <f t="shared" si="11"/>
        <v>97</v>
      </c>
      <c r="E21" s="14" t="s">
        <v>20</v>
      </c>
      <c r="F21" s="2">
        <f>+F27</f>
        <v>5</v>
      </c>
      <c r="G21" s="15">
        <v>3100</v>
      </c>
      <c r="I21" s="38">
        <f>+DAY('②申込書（共通）'!$I$2)</f>
        <v>0</v>
      </c>
      <c r="J21" s="17">
        <f t="shared" si="1"/>
        <v>0</v>
      </c>
      <c r="K21" s="17">
        <f>+COUNT($J$3:$J21)</f>
        <v>19</v>
      </c>
      <c r="L21" s="17">
        <f t="shared" si="5"/>
        <v>19</v>
      </c>
      <c r="M21" s="18" t="str">
        <f t="shared" si="6"/>
        <v/>
      </c>
      <c r="O21" s="107"/>
    </row>
    <row r="22" spans="1:15" x14ac:dyDescent="0.15">
      <c r="A22" s="19">
        <f t="shared" si="12"/>
        <v>44962</v>
      </c>
      <c r="B22" s="17">
        <f t="shared" si="13"/>
        <v>9</v>
      </c>
      <c r="C22" s="103">
        <f>IF(A22&gt;0,COUNTIF(B$3:B22,B22),"")</f>
        <v>8</v>
      </c>
      <c r="D22" s="104">
        <f t="shared" si="11"/>
        <v>98</v>
      </c>
      <c r="E22" s="14" t="s">
        <v>21</v>
      </c>
      <c r="F22" s="2">
        <f>+F21</f>
        <v>5</v>
      </c>
      <c r="G22" s="15">
        <v>3100</v>
      </c>
      <c r="O22" s="107"/>
    </row>
    <row r="23" spans="1:15" x14ac:dyDescent="0.15">
      <c r="A23" s="19">
        <f t="shared" si="12"/>
        <v>44962</v>
      </c>
      <c r="B23" s="17">
        <f t="shared" si="13"/>
        <v>9</v>
      </c>
      <c r="C23" s="103">
        <f>IF(A23&gt;0,COUNTIF(B$3:B23,B23),"")</f>
        <v>9</v>
      </c>
      <c r="D23" s="104">
        <f t="shared" si="11"/>
        <v>99</v>
      </c>
      <c r="E23" s="14" t="s">
        <v>17</v>
      </c>
      <c r="F23" s="2">
        <f>+F22</f>
        <v>5</v>
      </c>
      <c r="G23" s="16">
        <v>3100</v>
      </c>
      <c r="O23" s="107"/>
    </row>
    <row r="24" spans="1:15" x14ac:dyDescent="0.15">
      <c r="A24" s="19">
        <f t="shared" si="12"/>
        <v>44962</v>
      </c>
      <c r="B24" s="17">
        <f t="shared" si="13"/>
        <v>9</v>
      </c>
      <c r="C24" s="103">
        <f>IF(A24&gt;0,COUNTIF(B$3:B24,B24),"")</f>
        <v>10</v>
      </c>
      <c r="D24" s="104">
        <f t="shared" si="11"/>
        <v>100</v>
      </c>
      <c r="E24" s="14" t="s">
        <v>22</v>
      </c>
      <c r="F24" s="2">
        <f>+F23</f>
        <v>5</v>
      </c>
      <c r="G24" s="16">
        <v>3100</v>
      </c>
      <c r="O24" s="107"/>
    </row>
    <row r="25" spans="1:15" x14ac:dyDescent="0.15">
      <c r="A25" s="19">
        <f t="shared" si="12"/>
        <v>44962</v>
      </c>
      <c r="B25" s="17">
        <f t="shared" si="13"/>
        <v>9</v>
      </c>
      <c r="C25" s="103">
        <f>IF(A25&gt;0,COUNTIF(B$3:B25,B25),"")</f>
        <v>11</v>
      </c>
      <c r="D25" s="104">
        <f t="shared" si="11"/>
        <v>101</v>
      </c>
      <c r="E25" s="14" t="s">
        <v>26</v>
      </c>
      <c r="F25" s="2">
        <v>5</v>
      </c>
      <c r="G25" s="15">
        <v>2500</v>
      </c>
      <c r="O25" s="107"/>
    </row>
    <row r="26" spans="1:15" x14ac:dyDescent="0.15">
      <c r="A26" s="19">
        <f t="shared" si="12"/>
        <v>44962</v>
      </c>
      <c r="B26" s="17">
        <f t="shared" si="13"/>
        <v>9</v>
      </c>
      <c r="C26" s="103">
        <f>IF(A26&gt;0,COUNTIF(B$3:B26,B26),"")</f>
        <v>12</v>
      </c>
      <c r="D26" s="104">
        <f t="shared" si="11"/>
        <v>102</v>
      </c>
      <c r="E26" s="14" t="s">
        <v>27</v>
      </c>
      <c r="F26" s="2">
        <f t="shared" si="9"/>
        <v>5</v>
      </c>
      <c r="G26" s="15">
        <v>2800</v>
      </c>
      <c r="O26" s="107"/>
    </row>
    <row r="27" spans="1:15" x14ac:dyDescent="0.15">
      <c r="A27" s="19">
        <f t="shared" si="12"/>
        <v>44962</v>
      </c>
      <c r="B27" s="17">
        <f t="shared" si="13"/>
        <v>9</v>
      </c>
      <c r="C27" s="103">
        <f>IF(A27&gt;0,COUNTIF(B$3:B27,B27),"")</f>
        <v>13</v>
      </c>
      <c r="D27" s="104">
        <f t="shared" si="11"/>
        <v>103</v>
      </c>
      <c r="E27" s="14" t="s">
        <v>28</v>
      </c>
      <c r="F27" s="2">
        <f t="shared" si="9"/>
        <v>5</v>
      </c>
      <c r="G27" s="15">
        <v>3100</v>
      </c>
      <c r="O27" s="107"/>
    </row>
    <row r="28" spans="1:15" x14ac:dyDescent="0.15">
      <c r="A28" s="19"/>
      <c r="B28" s="17">
        <f t="shared" si="13"/>
        <v>9</v>
      </c>
      <c r="C28" s="103" t="str">
        <f>IF(A28&gt;0,COUNTIF(B$3:B28,B28),"")</f>
        <v/>
      </c>
      <c r="D28" s="104" t="str">
        <f t="shared" si="11"/>
        <v/>
      </c>
      <c r="E28" s="5" t="s">
        <v>41</v>
      </c>
      <c r="F28" s="2" t="s">
        <v>41</v>
      </c>
      <c r="G28" s="6" t="s">
        <v>41</v>
      </c>
      <c r="O28" s="107"/>
    </row>
    <row r="29" spans="1:15" x14ac:dyDescent="0.15">
      <c r="A29" s="19">
        <f t="shared" si="12"/>
        <v>44962</v>
      </c>
      <c r="B29" s="17">
        <f t="shared" si="13"/>
        <v>9</v>
      </c>
      <c r="C29" s="103">
        <f>IF(A29&gt;0,COUNTIF(B$3:B29,B29),"")</f>
        <v>15</v>
      </c>
      <c r="D29" s="104">
        <f t="shared" si="11"/>
        <v>105</v>
      </c>
      <c r="E29" s="5" t="s">
        <v>29</v>
      </c>
      <c r="F29" s="2">
        <v>6</v>
      </c>
      <c r="G29" s="6">
        <v>2500</v>
      </c>
      <c r="O29" s="107"/>
    </row>
    <row r="30" spans="1:15" x14ac:dyDescent="0.15">
      <c r="A30" s="19">
        <f t="shared" si="12"/>
        <v>44962</v>
      </c>
      <c r="B30" s="17">
        <f t="shared" si="13"/>
        <v>9</v>
      </c>
      <c r="C30" s="103">
        <f>IF(A30&gt;0,COUNTIF(B$3:B30,B30),"")</f>
        <v>16</v>
      </c>
      <c r="D30" s="104">
        <f t="shared" si="11"/>
        <v>106</v>
      </c>
      <c r="E30" s="5" t="s">
        <v>30</v>
      </c>
      <c r="F30" s="2">
        <f t="shared" si="9"/>
        <v>6</v>
      </c>
      <c r="G30" s="6">
        <v>2800</v>
      </c>
      <c r="O30" s="107"/>
    </row>
    <row r="31" spans="1:15" x14ac:dyDescent="0.15">
      <c r="A31" s="19">
        <f t="shared" si="12"/>
        <v>44962</v>
      </c>
      <c r="B31" s="17">
        <f t="shared" si="13"/>
        <v>9</v>
      </c>
      <c r="C31" s="103">
        <f>IF(A31&gt;0,COUNTIF(B$3:B31,B31),"")</f>
        <v>17</v>
      </c>
      <c r="D31" s="104">
        <f t="shared" si="11"/>
        <v>107</v>
      </c>
      <c r="E31" s="5" t="s">
        <v>31</v>
      </c>
      <c r="F31" s="2">
        <f t="shared" si="9"/>
        <v>6</v>
      </c>
      <c r="G31" s="6">
        <v>3100</v>
      </c>
      <c r="O31" s="107"/>
    </row>
    <row r="32" spans="1:15" x14ac:dyDescent="0.15">
      <c r="D32" s="104"/>
      <c r="E32" s="5" t="s">
        <v>41</v>
      </c>
      <c r="F32" s="4" t="s">
        <v>41</v>
      </c>
      <c r="G32" s="6" t="s">
        <v>41</v>
      </c>
      <c r="O32" s="107"/>
    </row>
    <row r="33" spans="4:7" x14ac:dyDescent="0.15">
      <c r="D33" s="104"/>
      <c r="E33" s="5" t="s">
        <v>41</v>
      </c>
      <c r="F33" s="4" t="s">
        <v>41</v>
      </c>
      <c r="G33" s="6" t="s">
        <v>41</v>
      </c>
    </row>
    <row r="34" spans="4:7" x14ac:dyDescent="0.15">
      <c r="E34" s="5" t="s">
        <v>41</v>
      </c>
      <c r="F34" s="4" t="s">
        <v>41</v>
      </c>
      <c r="G34" s="4" t="s">
        <v>41</v>
      </c>
    </row>
    <row r="35" spans="4:7" x14ac:dyDescent="0.15">
      <c r="E35" s="5" t="s">
        <v>41</v>
      </c>
      <c r="F35" s="4" t="s">
        <v>41</v>
      </c>
      <c r="G35" s="4" t="s">
        <v>41</v>
      </c>
    </row>
  </sheetData>
  <autoFilter ref="E2:G40" xr:uid="{BDA1B76F-608A-4806-A582-508BAF597B9B}"/>
  <mergeCells count="1">
    <mergeCell ref="J1:M2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種別</vt:lpstr>
      <vt:lpstr>【共通】</vt:lpstr>
      <vt:lpstr>①入力手順</vt:lpstr>
      <vt:lpstr>②申込書（共通）</vt:lpstr>
      <vt:lpstr>種別①</vt:lpstr>
      <vt:lpstr>【共通】!Print_Area</vt:lpstr>
      <vt:lpstr>①入力手順!Print_Area</vt:lpstr>
      <vt:lpstr>'②申込書（共通）'!Print_Area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猪飼　貴</dc:creator>
  <cp:keywords/>
  <dc:description/>
  <cp:lastModifiedBy>栗森</cp:lastModifiedBy>
  <cp:revision/>
  <cp:lastPrinted>2022-10-27T09:38:34Z</cp:lastPrinted>
  <dcterms:created xsi:type="dcterms:W3CDTF">2008-02-28T14:22:51Z</dcterms:created>
  <dcterms:modified xsi:type="dcterms:W3CDTF">2022-10-31T08:10:33Z</dcterms:modified>
  <cp:category/>
  <cp:contentStatus/>
</cp:coreProperties>
</file>